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</definedName>
  </definedNames>
  <calcPr calcId="144525"/>
</workbook>
</file>

<file path=xl/sharedStrings.xml><?xml version="1.0" encoding="utf-8"?>
<sst xmlns="http://schemas.openxmlformats.org/spreadsheetml/2006/main" count="353" uniqueCount="157">
  <si>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</si>
  <si>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</si>
  <si>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</si>
  <si>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</si>
  <si>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</si>
  <si>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</si>
  <si>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</si>
  <si>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</si>
  <si>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</si>
  <si>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</si>
  <si>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</si>
  <si>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</si>
  <si>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</si>
  <si>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</si>
  <si>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</si>
  <si>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</si>
  <si>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</si>
  <si>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</si>
  <si>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</si>
  <si>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</si>
  <si>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</si>
  <si>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</si>
  <si>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</si>
  <si>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</si>
  <si>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</si>
  <si>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999222455270902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</si>
  <si>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</si>
  <si>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</si>
  <si>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</si>
  <si>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</si>
  <si>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</si>
  <si>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罗淑媚,盘文芳</t>
  </si>
  <si>
    <t>CA363230218CNY</t>
  </si>
  <si>
    <t>未提现</t>
  </si>
  <si>
    <t>携程开票</t>
  </si>
  <si>
    <t xml:space="preserve">	</t>
  </si>
  <si>
    <t>取消</t>
  </si>
  <si>
    <t xml:space="preserve">999222459425774	</t>
  </si>
  <si>
    <t xml:space="preserve">22466393107	</t>
  </si>
  <si>
    <t>商务江景大床房&lt;超值特惠&gt;&lt;双人入住&gt;&lt;日历房套餐高价值&gt;&lt;单早&gt;&lt;新酒店礼盒&gt;</t>
  </si>
  <si>
    <t>万叶山,徐家龙</t>
  </si>
  <si>
    <t xml:space="preserve">999222468662837	</t>
  </si>
  <si>
    <t>[梅州]梅州麓湖山酒店(67856423)</t>
  </si>
  <si>
    <t>标准双床房&lt;双人入住&gt;&lt;升级特惠&gt;&lt;双早&gt;&lt;新高价值日历房套餐&gt;&lt;新酒店礼盒&gt;</t>
  </si>
  <si>
    <t>李荣财,薛坚辉,饶伟导,童金华,何宇森</t>
  </si>
  <si>
    <t xml:space="preserve">1980331	</t>
  </si>
  <si>
    <t xml:space="preserve">999222471837502	</t>
  </si>
  <si>
    <t>张妙娜,张迎宾</t>
  </si>
  <si>
    <t xml:space="preserve">999222472878372	</t>
  </si>
  <si>
    <t>商务江景大床房&lt;特惠专享&gt;&lt;双人入住&gt;&lt;日历房套餐高价值&gt;&lt;双早&gt;&lt;新酒店礼盒&gt;</t>
  </si>
  <si>
    <t>杜颖</t>
  </si>
  <si>
    <t xml:space="preserve">999222476845542	</t>
  </si>
  <si>
    <t>商务江景双床房&lt;超值特惠&gt;&lt;双人入住&gt;&lt;日历房套餐高价值&gt;&lt;单早&gt;&lt;新酒店礼盒&gt;</t>
  </si>
  <si>
    <t>李淑琪</t>
  </si>
  <si>
    <t xml:space="preserve">22477085341	</t>
  </si>
  <si>
    <t>王小涵</t>
  </si>
  <si>
    <t xml:space="preserve">999222477142010	</t>
  </si>
  <si>
    <t>[香港]香港迪士尼乐园酒店(Hong Kong Disneyland Hotel)(670103)</t>
  </si>
  <si>
    <t>海景阳台客房&lt;双人入住&gt;&lt;内宾&gt;&lt;预付&gt;&lt;无早&gt;</t>
  </si>
  <si>
    <t>PAN/HELEN</t>
  </si>
  <si>
    <t xml:space="preserve">2997013	</t>
  </si>
  <si>
    <t xml:space="preserve">999222477997552	</t>
  </si>
  <si>
    <t>索惠玲,马晓荣</t>
  </si>
  <si>
    <t xml:space="preserve">999222478486005	</t>
  </si>
  <si>
    <t>雷志龙</t>
  </si>
  <si>
    <t xml:space="preserve">999222479286099	</t>
  </si>
  <si>
    <t>成翔</t>
  </si>
  <si>
    <t xml:space="preserve">999222480886397	</t>
  </si>
  <si>
    <t>刘从锋</t>
  </si>
  <si>
    <t xml:space="preserve">22481074950	</t>
  </si>
  <si>
    <t>叶文君,周演辉</t>
  </si>
  <si>
    <t xml:space="preserve">22481074949	</t>
  </si>
  <si>
    <t>刘月红</t>
  </si>
  <si>
    <t xml:space="preserve">999222485393095	</t>
  </si>
  <si>
    <t>[梅州]梅州新飞腾艺术酒店(100914635)</t>
  </si>
  <si>
    <t>豪华主题双床房&lt;特惠专享&gt;&lt;双人入住&gt;&lt;无早&gt;</t>
  </si>
  <si>
    <t>郝晋敏</t>
  </si>
  <si>
    <t xml:space="preserve">2998440	</t>
  </si>
  <si>
    <t xml:space="preserve">999222485840923	</t>
  </si>
  <si>
    <t>豪华大床房&lt;双人入住&gt;&lt;升级特惠&gt;&lt;双早&gt;&lt;新高价值日历房套餐&gt;&lt;新酒店礼盒&gt;</t>
  </si>
  <si>
    <t>钟彩玲</t>
  </si>
  <si>
    <t xml:space="preserve">999222490816765	</t>
  </si>
  <si>
    <t>仇伟清,冯炳剑,刘科广</t>
  </si>
  <si>
    <t xml:space="preserve">1985897	</t>
  </si>
  <si>
    <t>，</t>
  </si>
  <si>
    <t>999222459425774</t>
  </si>
  <si>
    <t>202302010904060071</t>
  </si>
  <si>
    <t>202302011643570021</t>
  </si>
  <si>
    <t>999222468662837</t>
  </si>
  <si>
    <t>202302011911480021</t>
  </si>
  <si>
    <t>999222471837502</t>
  </si>
  <si>
    <t>202302012224390034</t>
  </si>
  <si>
    <t>999222472878372</t>
  </si>
  <si>
    <t>202302012337220034</t>
  </si>
  <si>
    <t>999222476845542</t>
  </si>
  <si>
    <t>202302021001490025</t>
  </si>
  <si>
    <t>202302021005200025</t>
  </si>
  <si>
    <t>999222477997552</t>
  </si>
  <si>
    <t>202302021104130071</t>
  </si>
  <si>
    <t>999222478486005</t>
  </si>
  <si>
    <t>202302021138380020</t>
  </si>
  <si>
    <t>999222479286099</t>
  </si>
  <si>
    <t>202302021241120020</t>
  </si>
  <si>
    <t>999222480886397</t>
  </si>
  <si>
    <t>202302021431040071</t>
  </si>
  <si>
    <t>202302021444110020</t>
  </si>
  <si>
    <t>202302021448090025</t>
  </si>
  <si>
    <t>999222485840923</t>
  </si>
  <si>
    <t>202302021957220021</t>
  </si>
  <si>
    <t>999222490816765</t>
  </si>
  <si>
    <t>202302022053130034</t>
  </si>
  <si>
    <t>A230218100955481</t>
  </si>
  <si>
    <t>A230218101056481</t>
  </si>
  <si>
    <t>房集：i230218100837 8118.8元</t>
  </si>
  <si>
    <t>CNY / HKD 当前参考汇率: 1.141177634</t>
  </si>
  <si>
    <t>总计： 10332.3 CNY/
11790.99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</si>
  <si>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</si>
  <si>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</si>
  <si>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</si>
  <si>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</si>
  <si>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</si>
  <si>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</si>
  <si>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</si>
  <si>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</si>
  <si>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</si>
  <si>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</si>
  <si>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</si>
  <si>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</si>
  <si>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</si>
  <si>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</si>
  <si>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</si>
  <si>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</si>
  <si>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</si>
  <si>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</si>
  <si>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</si>
  <si>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</si>
  <si>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2998440</t>
  </si>
  <si>
    <t>梅州新飞腾艺术酒店</t>
  </si>
  <si>
    <t>2023-02-03</t>
  </si>
  <si>
    <t>退房日周结</t>
  </si>
  <si>
    <t>163.20</t>
  </si>
  <si>
    <t>RMB</t>
  </si>
  <si>
    <t>0</t>
  </si>
  <si>
    <t>0.00</t>
  </si>
  <si>
    <t>携程国内直连(DD)</t>
  </si>
  <si>
    <t>01.011249</t>
  </si>
  <si>
    <t>2023-02-02 19:21:23</t>
  </si>
  <si>
    <t>否</t>
  </si>
  <si>
    <t>汇智国际旅游发展有限公司</t>
  </si>
  <si>
    <t>直采</t>
  </si>
  <si>
    <t>中国</t>
  </si>
  <si>
    <t>2997013</t>
  </si>
  <si>
    <t>香港迪士尼乐园酒店</t>
  </si>
  <si>
    <t>PAN HELEN</t>
  </si>
  <si>
    <t>2050.30</t>
  </si>
  <si>
    <t>2023-02-02 09:56:40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</si>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</sst>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13</xdr:col>
      <xdr:colOff>666750</xdr:colOff>
      <xdr:row>62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944100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44959</v>
      </c>
      <c r="G2" s="6">
        <v>44960</v>
      </c>
      <c r="H2" s="4">
        <v>2</v>
      </c>
      <c r="I2" s="4">
        <v>1</v>
      </c>
      <c r="J2" s="4">
        <v>2</v>
      </c>
      <c r="K2" s="4" t="s">
        <v>30</v>
      </c>
      <c r="L2" s="4">
        <v>669.2</v>
      </c>
      <c r="M2" s="4">
        <v>669.2</v>
      </c>
      <c r="N2" s="4" t="s">
        <v>31</v>
      </c>
      <c r="O2" s="4" t="s">
        <v>32</v>
      </c>
      <c r="P2" s="4" t="s">
        <v>33</v>
      </c>
      <c r="Q2" s="4">
        <v>0</v>
      </c>
      <c r="R2" s="8">
        <v>44957</v>
      </c>
      <c r="S2" s="6">
        <v>44975</v>
      </c>
      <c r="T2" s="4" t="s">
        <v>34</v>
      </c>
      <c r="U2" s="4">
        <v>669.2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44959</v>
      </c>
      <c r="G3" s="6">
        <v>44960</v>
      </c>
      <c r="H3" s="4">
        <v>2</v>
      </c>
      <c r="I3" s="4">
        <v>1</v>
      </c>
      <c r="J3" s="4">
        <v>2</v>
      </c>
      <c r="K3" s="4" t="s">
        <v>30</v>
      </c>
      <c r="L3" s="4">
        <v>-669.2</v>
      </c>
      <c r="M3" s="4">
        <v>-669.2</v>
      </c>
      <c r="N3" s="4" t="s">
        <v>31</v>
      </c>
      <c r="O3" s="4" t="s">
        <v>32</v>
      </c>
      <c r="P3" s="4" t="s">
        <v>33</v>
      </c>
      <c r="Q3" s="4">
        <v>0</v>
      </c>
      <c r="R3" s="8">
        <v>44957</v>
      </c>
      <c r="S3" s="6">
        <v>44975</v>
      </c>
      <c r="T3" s="4" t="s">
        <v>34</v>
      </c>
      <c r="U3" s="4">
        <v>-669.2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44959</v>
      </c>
      <c r="G4" s="6">
        <v>44960</v>
      </c>
      <c r="H4" s="4">
        <v>2</v>
      </c>
      <c r="I4" s="4">
        <v>1</v>
      </c>
      <c r="J4" s="4">
        <v>2</v>
      </c>
      <c r="K4" s="4" t="s">
        <v>30</v>
      </c>
      <c r="L4" s="4">
        <v>669.2</v>
      </c>
      <c r="M4" s="4">
        <v>669.2</v>
      </c>
      <c r="N4" s="4" t="s">
        <v>31</v>
      </c>
      <c r="O4" s="4" t="s">
        <v>32</v>
      </c>
      <c r="P4" s="4" t="s">
        <v>33</v>
      </c>
      <c r="Q4" s="4">
        <v>0</v>
      </c>
      <c r="R4" s="8">
        <v>44958</v>
      </c>
      <c r="S4" s="6">
        <v>44975</v>
      </c>
      <c r="T4" s="4" t="s">
        <v>34</v>
      </c>
      <c r="U4" s="4">
        <v>669.2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38</v>
      </c>
      <c r="B5" s="4" t="s">
        <v>26</v>
      </c>
      <c r="C5" s="4" t="s">
        <v>27</v>
      </c>
      <c r="D5" s="4" t="s">
        <v>28</v>
      </c>
      <c r="E5" s="4" t="s">
        <v>39</v>
      </c>
      <c r="F5" s="6">
        <v>44959</v>
      </c>
      <c r="G5" s="6">
        <v>44960</v>
      </c>
      <c r="H5" s="4">
        <v>2</v>
      </c>
      <c r="I5" s="4">
        <v>1</v>
      </c>
      <c r="J5" s="4">
        <v>2</v>
      </c>
      <c r="K5" s="4" t="s">
        <v>30</v>
      </c>
      <c r="L5" s="4">
        <v>652.4</v>
      </c>
      <c r="M5" s="4">
        <v>652.4</v>
      </c>
      <c r="N5" s="4" t="s">
        <v>40</v>
      </c>
      <c r="O5" s="4" t="s">
        <v>32</v>
      </c>
      <c r="P5" s="4" t="s">
        <v>33</v>
      </c>
      <c r="Q5" s="4">
        <v>0</v>
      </c>
      <c r="R5" s="8">
        <v>44958</v>
      </c>
      <c r="S5" s="6">
        <v>44975</v>
      </c>
      <c r="T5" s="4" t="s">
        <v>34</v>
      </c>
      <c r="U5" s="4">
        <v>652.4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44959</v>
      </c>
      <c r="G6" s="6">
        <v>44960</v>
      </c>
      <c r="H6" s="4">
        <v>5</v>
      </c>
      <c r="I6" s="4">
        <v>1</v>
      </c>
      <c r="J6" s="4">
        <v>5</v>
      </c>
      <c r="K6" s="4" t="s">
        <v>30</v>
      </c>
      <c r="L6" s="4">
        <v>1330</v>
      </c>
      <c r="M6" s="4">
        <v>1330</v>
      </c>
      <c r="N6" s="4" t="s">
        <v>44</v>
      </c>
      <c r="O6" s="4" t="s">
        <v>32</v>
      </c>
      <c r="P6" s="4" t="s">
        <v>33</v>
      </c>
      <c r="Q6" s="4">
        <v>0</v>
      </c>
      <c r="R6" s="8">
        <v>44958</v>
      </c>
      <c r="S6" s="6">
        <v>44975</v>
      </c>
      <c r="T6" s="4" t="s">
        <v>34</v>
      </c>
      <c r="U6" s="4">
        <v>1330</v>
      </c>
      <c r="V6" s="4">
        <v>0</v>
      </c>
      <c r="W6" s="4">
        <v>0</v>
      </c>
      <c r="X6" s="4" t="s">
        <v>35</v>
      </c>
      <c r="Y6" s="4" t="s">
        <v>45</v>
      </c>
    </row>
    <row r="7" s="4" customFormat="1" spans="1:25">
      <c r="A7" s="4" t="s">
        <v>46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44959</v>
      </c>
      <c r="G7" s="6">
        <v>44960</v>
      </c>
      <c r="H7" s="4">
        <v>2</v>
      </c>
      <c r="I7" s="4">
        <v>1</v>
      </c>
      <c r="J7" s="4">
        <v>2</v>
      </c>
      <c r="K7" s="4" t="s">
        <v>30</v>
      </c>
      <c r="L7" s="4">
        <v>717</v>
      </c>
      <c r="M7" s="4">
        <v>717</v>
      </c>
      <c r="N7" s="4" t="s">
        <v>47</v>
      </c>
      <c r="O7" s="4" t="s">
        <v>32</v>
      </c>
      <c r="P7" s="4" t="s">
        <v>33</v>
      </c>
      <c r="Q7" s="4">
        <v>0</v>
      </c>
      <c r="R7" s="8">
        <v>44958</v>
      </c>
      <c r="S7" s="6">
        <v>44975</v>
      </c>
      <c r="T7" s="4" t="s">
        <v>34</v>
      </c>
      <c r="U7" s="4">
        <v>717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48</v>
      </c>
      <c r="B8" s="4" t="s">
        <v>26</v>
      </c>
      <c r="C8" s="4" t="s">
        <v>27</v>
      </c>
      <c r="D8" s="4" t="s">
        <v>28</v>
      </c>
      <c r="E8" s="4" t="s">
        <v>49</v>
      </c>
      <c r="F8" s="6">
        <v>44959</v>
      </c>
      <c r="G8" s="6">
        <v>44960</v>
      </c>
      <c r="H8" s="4">
        <v>1</v>
      </c>
      <c r="I8" s="4">
        <v>1</v>
      </c>
      <c r="J8" s="4">
        <v>1</v>
      </c>
      <c r="K8" s="4" t="s">
        <v>30</v>
      </c>
      <c r="L8" s="4">
        <v>334.6</v>
      </c>
      <c r="M8" s="4">
        <v>334.6</v>
      </c>
      <c r="N8" s="4" t="s">
        <v>50</v>
      </c>
      <c r="O8" s="4" t="s">
        <v>32</v>
      </c>
      <c r="P8" s="4" t="s">
        <v>33</v>
      </c>
      <c r="Q8" s="4">
        <v>0</v>
      </c>
      <c r="R8" s="8">
        <v>44958</v>
      </c>
      <c r="S8" s="6">
        <v>44975</v>
      </c>
      <c r="T8" s="4" t="s">
        <v>34</v>
      </c>
      <c r="U8" s="4">
        <v>334.6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27</v>
      </c>
      <c r="D9" s="4" t="s">
        <v>28</v>
      </c>
      <c r="E9" s="4" t="s">
        <v>52</v>
      </c>
      <c r="F9" s="6">
        <v>44959</v>
      </c>
      <c r="G9" s="6">
        <v>44960</v>
      </c>
      <c r="H9" s="4">
        <v>1</v>
      </c>
      <c r="I9" s="4">
        <v>1</v>
      </c>
      <c r="J9" s="4">
        <v>1</v>
      </c>
      <c r="K9" s="4" t="s">
        <v>30</v>
      </c>
      <c r="L9" s="4">
        <v>326.2</v>
      </c>
      <c r="M9" s="4">
        <v>326.2</v>
      </c>
      <c r="N9" s="4" t="s">
        <v>53</v>
      </c>
      <c r="O9" s="4" t="s">
        <v>32</v>
      </c>
      <c r="P9" s="4" t="s">
        <v>33</v>
      </c>
      <c r="Q9" s="4">
        <v>0</v>
      </c>
      <c r="R9" s="8">
        <v>44959</v>
      </c>
      <c r="S9" s="6">
        <v>44975</v>
      </c>
      <c r="T9" s="4" t="s">
        <v>34</v>
      </c>
      <c r="U9" s="4">
        <v>326.2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54</v>
      </c>
      <c r="B10" s="4" t="s">
        <v>26</v>
      </c>
      <c r="C10" s="4" t="s">
        <v>27</v>
      </c>
      <c r="D10" s="4" t="s">
        <v>28</v>
      </c>
      <c r="E10" s="4" t="s">
        <v>39</v>
      </c>
      <c r="F10" s="6">
        <v>44959</v>
      </c>
      <c r="G10" s="6">
        <v>44960</v>
      </c>
      <c r="H10" s="4">
        <v>1</v>
      </c>
      <c r="I10" s="4">
        <v>1</v>
      </c>
      <c r="J10" s="4">
        <v>1</v>
      </c>
      <c r="K10" s="4" t="s">
        <v>30</v>
      </c>
      <c r="L10" s="4">
        <v>326.2</v>
      </c>
      <c r="M10" s="4">
        <v>326.2</v>
      </c>
      <c r="N10" s="4" t="s">
        <v>55</v>
      </c>
      <c r="O10" s="4" t="s">
        <v>32</v>
      </c>
      <c r="P10" s="4" t="s">
        <v>33</v>
      </c>
      <c r="Q10" s="4">
        <v>0</v>
      </c>
      <c r="R10" s="8">
        <v>44959</v>
      </c>
      <c r="S10" s="6">
        <v>44975</v>
      </c>
      <c r="T10" s="4" t="s">
        <v>34</v>
      </c>
      <c r="U10" s="4">
        <v>326.2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56</v>
      </c>
      <c r="B11" s="4" t="s">
        <v>26</v>
      </c>
      <c r="C11" s="4" t="s">
        <v>27</v>
      </c>
      <c r="D11" s="4" t="s">
        <v>57</v>
      </c>
      <c r="E11" s="4" t="s">
        <v>58</v>
      </c>
      <c r="F11" s="6">
        <v>44959</v>
      </c>
      <c r="G11" s="6">
        <v>44960</v>
      </c>
      <c r="H11" s="4">
        <v>1</v>
      </c>
      <c r="I11" s="4">
        <v>1</v>
      </c>
      <c r="J11" s="4">
        <v>1</v>
      </c>
      <c r="K11" s="4" t="s">
        <v>30</v>
      </c>
      <c r="L11" s="4">
        <v>2050.3</v>
      </c>
      <c r="M11" s="4">
        <v>2050.3</v>
      </c>
      <c r="N11" s="4" t="s">
        <v>59</v>
      </c>
      <c r="O11" s="4" t="s">
        <v>32</v>
      </c>
      <c r="P11" s="4" t="s">
        <v>33</v>
      </c>
      <c r="Q11" s="4">
        <v>0</v>
      </c>
      <c r="R11" s="8">
        <v>44959</v>
      </c>
      <c r="S11" s="6">
        <v>44975</v>
      </c>
      <c r="T11" s="4" t="s">
        <v>34</v>
      </c>
      <c r="U11" s="4">
        <v>2050.3</v>
      </c>
      <c r="V11" s="4">
        <v>0</v>
      </c>
      <c r="W11" s="4">
        <v>0</v>
      </c>
      <c r="X11" s="4" t="s">
        <v>60</v>
      </c>
      <c r="Y11" s="4" t="s">
        <v>35</v>
      </c>
    </row>
    <row r="12" s="4" customFormat="1" spans="1:25">
      <c r="A12" s="4" t="s">
        <v>61</v>
      </c>
      <c r="B12" s="4" t="s">
        <v>26</v>
      </c>
      <c r="C12" s="4" t="s">
        <v>27</v>
      </c>
      <c r="D12" s="4" t="s">
        <v>28</v>
      </c>
      <c r="E12" s="4" t="s">
        <v>39</v>
      </c>
      <c r="F12" s="6">
        <v>44959</v>
      </c>
      <c r="G12" s="6">
        <v>44960</v>
      </c>
      <c r="H12" s="4">
        <v>2</v>
      </c>
      <c r="I12" s="4">
        <v>1</v>
      </c>
      <c r="J12" s="4">
        <v>2</v>
      </c>
      <c r="K12" s="4" t="s">
        <v>30</v>
      </c>
      <c r="L12" s="4">
        <v>652.4</v>
      </c>
      <c r="M12" s="4">
        <v>652.4</v>
      </c>
      <c r="N12" s="4" t="s">
        <v>62</v>
      </c>
      <c r="O12" s="4" t="s">
        <v>32</v>
      </c>
      <c r="P12" s="4" t="s">
        <v>33</v>
      </c>
      <c r="Q12" s="4">
        <v>0</v>
      </c>
      <c r="R12" s="8">
        <v>44959</v>
      </c>
      <c r="S12" s="6">
        <v>44975</v>
      </c>
      <c r="T12" s="4" t="s">
        <v>34</v>
      </c>
      <c r="U12" s="4">
        <v>652.4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63</v>
      </c>
      <c r="B13" s="4" t="s">
        <v>26</v>
      </c>
      <c r="C13" s="4" t="s">
        <v>27</v>
      </c>
      <c r="D13" s="4" t="s">
        <v>28</v>
      </c>
      <c r="E13" s="4" t="s">
        <v>52</v>
      </c>
      <c r="F13" s="6">
        <v>44959</v>
      </c>
      <c r="G13" s="6">
        <v>44960</v>
      </c>
      <c r="H13" s="4">
        <v>1</v>
      </c>
      <c r="I13" s="4">
        <v>1</v>
      </c>
      <c r="J13" s="4">
        <v>1</v>
      </c>
      <c r="K13" s="4" t="s">
        <v>30</v>
      </c>
      <c r="L13" s="4">
        <v>326.2</v>
      </c>
      <c r="M13" s="4">
        <v>326.2</v>
      </c>
      <c r="N13" s="4" t="s">
        <v>64</v>
      </c>
      <c r="O13" s="4" t="s">
        <v>32</v>
      </c>
      <c r="P13" s="4" t="s">
        <v>33</v>
      </c>
      <c r="Q13" s="4">
        <v>0</v>
      </c>
      <c r="R13" s="8">
        <v>44959</v>
      </c>
      <c r="S13" s="6">
        <v>44975</v>
      </c>
      <c r="T13" s="4" t="s">
        <v>34</v>
      </c>
      <c r="U13" s="4">
        <v>326.2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65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44959</v>
      </c>
      <c r="G14" s="6">
        <v>44960</v>
      </c>
      <c r="H14" s="4">
        <v>1</v>
      </c>
      <c r="I14" s="4">
        <v>1</v>
      </c>
      <c r="J14" s="4">
        <v>1</v>
      </c>
      <c r="K14" s="4" t="s">
        <v>30</v>
      </c>
      <c r="L14" s="4">
        <v>334.6</v>
      </c>
      <c r="M14" s="4">
        <v>334.6</v>
      </c>
      <c r="N14" s="4" t="s">
        <v>66</v>
      </c>
      <c r="O14" s="4" t="s">
        <v>32</v>
      </c>
      <c r="P14" s="4" t="s">
        <v>33</v>
      </c>
      <c r="Q14" s="4">
        <v>0</v>
      </c>
      <c r="R14" s="8">
        <v>44959</v>
      </c>
      <c r="S14" s="6">
        <v>44975</v>
      </c>
      <c r="T14" s="4" t="s">
        <v>34</v>
      </c>
      <c r="U14" s="4">
        <v>334.6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67</v>
      </c>
      <c r="B15" s="4" t="s">
        <v>26</v>
      </c>
      <c r="C15" s="4" t="s">
        <v>27</v>
      </c>
      <c r="D15" s="4" t="s">
        <v>28</v>
      </c>
      <c r="E15" s="4" t="s">
        <v>39</v>
      </c>
      <c r="F15" s="6">
        <v>44959</v>
      </c>
      <c r="G15" s="6">
        <v>44960</v>
      </c>
      <c r="H15" s="4">
        <v>1</v>
      </c>
      <c r="I15" s="4">
        <v>1</v>
      </c>
      <c r="J15" s="4">
        <v>1</v>
      </c>
      <c r="K15" s="4" t="s">
        <v>30</v>
      </c>
      <c r="L15" s="4">
        <v>326.2</v>
      </c>
      <c r="M15" s="4">
        <v>326.2</v>
      </c>
      <c r="N15" s="4" t="s">
        <v>68</v>
      </c>
      <c r="O15" s="4" t="s">
        <v>32</v>
      </c>
      <c r="P15" s="4" t="s">
        <v>33</v>
      </c>
      <c r="Q15" s="4">
        <v>0</v>
      </c>
      <c r="R15" s="8">
        <v>44959</v>
      </c>
      <c r="S15" s="6">
        <v>44975</v>
      </c>
      <c r="T15" s="4" t="s">
        <v>34</v>
      </c>
      <c r="U15" s="4">
        <v>326.2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69</v>
      </c>
      <c r="B16" s="4" t="s">
        <v>26</v>
      </c>
      <c r="C16" s="4" t="s">
        <v>27</v>
      </c>
      <c r="D16" s="4" t="s">
        <v>28</v>
      </c>
      <c r="E16" s="4" t="s">
        <v>29</v>
      </c>
      <c r="F16" s="6">
        <v>44959</v>
      </c>
      <c r="G16" s="6">
        <v>44960</v>
      </c>
      <c r="H16" s="4">
        <v>2</v>
      </c>
      <c r="I16" s="4">
        <v>1</v>
      </c>
      <c r="J16" s="4">
        <v>2</v>
      </c>
      <c r="K16" s="4" t="s">
        <v>30</v>
      </c>
      <c r="L16" s="4">
        <v>669.2</v>
      </c>
      <c r="M16" s="4">
        <v>669.2</v>
      </c>
      <c r="N16" s="4" t="s">
        <v>70</v>
      </c>
      <c r="O16" s="4" t="s">
        <v>32</v>
      </c>
      <c r="P16" s="4" t="s">
        <v>33</v>
      </c>
      <c r="Q16" s="4">
        <v>0</v>
      </c>
      <c r="R16" s="8">
        <v>44959</v>
      </c>
      <c r="S16" s="6">
        <v>44975</v>
      </c>
      <c r="T16" s="4" t="s">
        <v>34</v>
      </c>
      <c r="U16" s="4">
        <v>669.2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71</v>
      </c>
      <c r="B17" s="4" t="s">
        <v>26</v>
      </c>
      <c r="C17" s="4" t="s">
        <v>27</v>
      </c>
      <c r="D17" s="4" t="s">
        <v>28</v>
      </c>
      <c r="E17" s="4" t="s">
        <v>49</v>
      </c>
      <c r="F17" s="6">
        <v>44959</v>
      </c>
      <c r="G17" s="6">
        <v>44960</v>
      </c>
      <c r="H17" s="4">
        <v>1</v>
      </c>
      <c r="I17" s="4">
        <v>1</v>
      </c>
      <c r="J17" s="4">
        <v>1</v>
      </c>
      <c r="K17" s="4" t="s">
        <v>30</v>
      </c>
      <c r="L17" s="4">
        <v>334.6</v>
      </c>
      <c r="M17" s="4">
        <v>334.6</v>
      </c>
      <c r="N17" s="4" t="s">
        <v>72</v>
      </c>
      <c r="O17" s="4" t="s">
        <v>32</v>
      </c>
      <c r="P17" s="4" t="s">
        <v>33</v>
      </c>
      <c r="Q17" s="4">
        <v>0</v>
      </c>
      <c r="R17" s="8">
        <v>44959</v>
      </c>
      <c r="S17" s="6">
        <v>44975</v>
      </c>
      <c r="T17" s="4" t="s">
        <v>34</v>
      </c>
      <c r="U17" s="4">
        <v>334.6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73</v>
      </c>
      <c r="B18" s="4" t="s">
        <v>26</v>
      </c>
      <c r="C18" s="4" t="s">
        <v>27</v>
      </c>
      <c r="D18" s="4" t="s">
        <v>74</v>
      </c>
      <c r="E18" s="4" t="s">
        <v>75</v>
      </c>
      <c r="F18" s="6">
        <v>44959</v>
      </c>
      <c r="G18" s="6">
        <v>44960</v>
      </c>
      <c r="H18" s="4">
        <v>1</v>
      </c>
      <c r="I18" s="4">
        <v>1</v>
      </c>
      <c r="J18" s="4">
        <v>1</v>
      </c>
      <c r="K18" s="4" t="s">
        <v>30</v>
      </c>
      <c r="L18" s="4">
        <v>163.2</v>
      </c>
      <c r="M18" s="4">
        <v>163.2</v>
      </c>
      <c r="N18" s="4" t="s">
        <v>76</v>
      </c>
      <c r="O18" s="4" t="s">
        <v>32</v>
      </c>
      <c r="P18" s="4" t="s">
        <v>33</v>
      </c>
      <c r="Q18" s="4">
        <v>0</v>
      </c>
      <c r="R18" s="8">
        <v>44959</v>
      </c>
      <c r="S18" s="6">
        <v>44975</v>
      </c>
      <c r="T18" s="4" t="s">
        <v>34</v>
      </c>
      <c r="U18" s="4">
        <v>163.2</v>
      </c>
      <c r="V18" s="4">
        <v>0</v>
      </c>
      <c r="W18" s="4">
        <v>0</v>
      </c>
      <c r="X18" s="4" t="s">
        <v>77</v>
      </c>
      <c r="Y18" s="4" t="s">
        <v>35</v>
      </c>
    </row>
    <row r="19" s="4" customFormat="1" spans="1:25">
      <c r="A19" s="4" t="s">
        <v>78</v>
      </c>
      <c r="B19" s="4" t="s">
        <v>26</v>
      </c>
      <c r="C19" s="4" t="s">
        <v>27</v>
      </c>
      <c r="D19" s="4" t="s">
        <v>42</v>
      </c>
      <c r="E19" s="4" t="s">
        <v>79</v>
      </c>
      <c r="F19" s="6">
        <v>44959</v>
      </c>
      <c r="G19" s="6">
        <v>44960</v>
      </c>
      <c r="H19" s="4">
        <v>1</v>
      </c>
      <c r="I19" s="4">
        <v>1</v>
      </c>
      <c r="J19" s="4">
        <v>1</v>
      </c>
      <c r="K19" s="4" t="s">
        <v>30</v>
      </c>
      <c r="L19" s="4">
        <v>322</v>
      </c>
      <c r="M19" s="4">
        <v>322</v>
      </c>
      <c r="N19" s="4" t="s">
        <v>80</v>
      </c>
      <c r="O19" s="4" t="s">
        <v>32</v>
      </c>
      <c r="P19" s="4" t="s">
        <v>33</v>
      </c>
      <c r="Q19" s="4">
        <v>0</v>
      </c>
      <c r="R19" s="8">
        <v>44959</v>
      </c>
      <c r="S19" s="6">
        <v>44975</v>
      </c>
      <c r="T19" s="4" t="s">
        <v>34</v>
      </c>
      <c r="U19" s="4">
        <v>322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81</v>
      </c>
      <c r="B20" s="4" t="s">
        <v>26</v>
      </c>
      <c r="C20" s="4" t="s">
        <v>27</v>
      </c>
      <c r="D20" s="4" t="s">
        <v>42</v>
      </c>
      <c r="E20" s="4" t="s">
        <v>43</v>
      </c>
      <c r="F20" s="6">
        <v>44959</v>
      </c>
      <c r="G20" s="6">
        <v>44960</v>
      </c>
      <c r="H20" s="4">
        <v>3</v>
      </c>
      <c r="I20" s="4">
        <v>1</v>
      </c>
      <c r="J20" s="4">
        <v>3</v>
      </c>
      <c r="K20" s="4" t="s">
        <v>30</v>
      </c>
      <c r="L20" s="4">
        <v>798</v>
      </c>
      <c r="M20" s="4">
        <v>798</v>
      </c>
      <c r="N20" s="4" t="s">
        <v>82</v>
      </c>
      <c r="O20" s="4" t="s">
        <v>32</v>
      </c>
      <c r="P20" s="4" t="s">
        <v>33</v>
      </c>
      <c r="Q20" s="4">
        <v>0</v>
      </c>
      <c r="R20" s="8">
        <v>44959</v>
      </c>
      <c r="S20" s="6">
        <v>44975</v>
      </c>
      <c r="T20" s="4" t="s">
        <v>34</v>
      </c>
      <c r="U20" s="4">
        <v>798</v>
      </c>
      <c r="V20" s="4">
        <v>0</v>
      </c>
      <c r="W20" s="4">
        <v>0</v>
      </c>
      <c r="X20" s="4" t="s">
        <v>35</v>
      </c>
      <c r="Y20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4" sqref="A24:D28"/>
    </sheetView>
  </sheetViews>
  <sheetFormatPr defaultColWidth="9" defaultRowHeight="13.5"/>
  <cols>
    <col min="1" max="1" width="12.625" style="4"/>
    <col min="2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hidden="1" spans="1:9">
      <c r="A2" s="5">
        <v>999222455270902</v>
      </c>
      <c r="B2" s="6">
        <v>44959</v>
      </c>
      <c r="C2" s="6">
        <v>44960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10">
      <c r="A3" s="9" t="s">
        <v>85</v>
      </c>
      <c r="B3" s="6">
        <v>44959</v>
      </c>
      <c r="C3" s="6">
        <v>44960</v>
      </c>
      <c r="D3" s="4">
        <v>669.2</v>
      </c>
      <c r="E3" s="4">
        <v>669.2</v>
      </c>
      <c r="F3" s="10" t="s">
        <v>86</v>
      </c>
      <c r="G3" s="4">
        <f t="shared" ref="G3:G19" si="0">D3-E3</f>
        <v>0</v>
      </c>
      <c r="H3" s="4" t="str">
        <f t="shared" ref="H3:H19" si="1">$H$1&amp;F3</f>
        <v>，202302010904060071</v>
      </c>
      <c r="I3" s="4" t="e">
        <f>VLOOKUP(A3,HOP!A:U,21,0)</f>
        <v>#N/A</v>
      </c>
      <c r="J3" s="4">
        <v>2.1</v>
      </c>
    </row>
    <row r="4" s="4" customFormat="1" hidden="1" spans="1:10">
      <c r="A4" s="5">
        <v>22466393107</v>
      </c>
      <c r="B4" s="6">
        <v>44959</v>
      </c>
      <c r="C4" s="6">
        <v>44960</v>
      </c>
      <c r="D4" s="4">
        <v>652.4</v>
      </c>
      <c r="E4" s="4">
        <v>652.4</v>
      </c>
      <c r="F4" s="10" t="s">
        <v>87</v>
      </c>
      <c r="G4" s="4">
        <f t="shared" si="0"/>
        <v>0</v>
      </c>
      <c r="H4" s="4" t="str">
        <f t="shared" si="1"/>
        <v>，202302011643570021</v>
      </c>
      <c r="I4" s="4" t="e">
        <f>VLOOKUP(A4,HOP!A:U,21,0)</f>
        <v>#N/A</v>
      </c>
      <c r="J4" s="4">
        <v>2.1</v>
      </c>
    </row>
    <row r="5" s="4" customFormat="1" hidden="1" spans="1:10">
      <c r="A5" s="9" t="s">
        <v>88</v>
      </c>
      <c r="B5" s="6">
        <v>44959</v>
      </c>
      <c r="C5" s="6">
        <v>44960</v>
      </c>
      <c r="D5" s="4">
        <v>1330</v>
      </c>
      <c r="E5" s="4">
        <v>1330</v>
      </c>
      <c r="F5" s="10" t="s">
        <v>89</v>
      </c>
      <c r="G5" s="4">
        <f t="shared" si="0"/>
        <v>0</v>
      </c>
      <c r="H5" s="4" t="str">
        <f t="shared" si="1"/>
        <v>，202302011911480021</v>
      </c>
      <c r="I5" s="4" t="e">
        <f>VLOOKUP(A5,HOP!A:U,21,0)</f>
        <v>#N/A</v>
      </c>
      <c r="J5" s="4">
        <v>2.1</v>
      </c>
    </row>
    <row r="6" s="4" customFormat="1" hidden="1" spans="1:10">
      <c r="A6" s="9" t="s">
        <v>90</v>
      </c>
      <c r="B6" s="6">
        <v>44959</v>
      </c>
      <c r="C6" s="6">
        <v>44960</v>
      </c>
      <c r="D6" s="4">
        <v>717</v>
      </c>
      <c r="E6" s="4">
        <v>717</v>
      </c>
      <c r="F6" s="10" t="s">
        <v>91</v>
      </c>
      <c r="G6" s="4">
        <f t="shared" si="0"/>
        <v>0</v>
      </c>
      <c r="H6" s="4" t="str">
        <f t="shared" si="1"/>
        <v>，202302012224390034</v>
      </c>
      <c r="I6" s="4" t="e">
        <f>VLOOKUP(A6,HOP!A:U,21,0)</f>
        <v>#N/A</v>
      </c>
      <c r="J6" s="4">
        <v>2.1</v>
      </c>
    </row>
    <row r="7" s="4" customFormat="1" hidden="1" spans="1:10">
      <c r="A7" s="9" t="s">
        <v>92</v>
      </c>
      <c r="B7" s="6">
        <v>44959</v>
      </c>
      <c r="C7" s="6">
        <v>44960</v>
      </c>
      <c r="D7" s="4">
        <v>334.6</v>
      </c>
      <c r="E7" s="4">
        <v>334.6</v>
      </c>
      <c r="F7" s="10" t="s">
        <v>93</v>
      </c>
      <c r="G7" s="4">
        <f t="shared" si="0"/>
        <v>0</v>
      </c>
      <c r="H7" s="4" t="str">
        <f t="shared" si="1"/>
        <v>，202302012337220034</v>
      </c>
      <c r="I7" s="4" t="e">
        <f>VLOOKUP(A7,HOP!A:U,21,0)</f>
        <v>#N/A</v>
      </c>
      <c r="J7" s="4">
        <v>2.1</v>
      </c>
    </row>
    <row r="8" s="4" customFormat="1" hidden="1" spans="1:10">
      <c r="A8" s="9" t="s">
        <v>94</v>
      </c>
      <c r="B8" s="6">
        <v>44959</v>
      </c>
      <c r="C8" s="6">
        <v>44960</v>
      </c>
      <c r="D8" s="4">
        <v>326.2</v>
      </c>
      <c r="E8" s="4">
        <v>326.2</v>
      </c>
      <c r="F8" s="10" t="s">
        <v>95</v>
      </c>
      <c r="G8" s="4">
        <f t="shared" si="0"/>
        <v>0</v>
      </c>
      <c r="H8" s="4" t="str">
        <f t="shared" si="1"/>
        <v>，202302021001490025</v>
      </c>
      <c r="I8" s="4" t="e">
        <f>VLOOKUP(A8,HOP!A:U,21,0)</f>
        <v>#N/A</v>
      </c>
      <c r="J8" s="4">
        <v>2.2</v>
      </c>
    </row>
    <row r="9" s="4" customFormat="1" hidden="1" spans="1:10">
      <c r="A9" s="5">
        <v>22477085341</v>
      </c>
      <c r="B9" s="6">
        <v>44959</v>
      </c>
      <c r="C9" s="6">
        <v>44960</v>
      </c>
      <c r="D9" s="4">
        <v>326.2</v>
      </c>
      <c r="E9" s="4">
        <v>326.2</v>
      </c>
      <c r="F9" s="10" t="s">
        <v>96</v>
      </c>
      <c r="G9" s="4">
        <f t="shared" si="0"/>
        <v>0</v>
      </c>
      <c r="H9" s="4" t="str">
        <f t="shared" si="1"/>
        <v>，202302021005200025</v>
      </c>
      <c r="I9" s="4" t="e">
        <f>VLOOKUP(A9,HOP!A:U,21,0)</f>
        <v>#N/A</v>
      </c>
      <c r="J9" s="4">
        <v>2.2</v>
      </c>
    </row>
    <row r="10" s="4" customFormat="1" spans="1:9">
      <c r="A10" s="5">
        <v>999222477142010</v>
      </c>
      <c r="B10" s="6">
        <v>44959</v>
      </c>
      <c r="C10" s="6">
        <v>44960</v>
      </c>
      <c r="D10" s="4">
        <v>2050.3</v>
      </c>
      <c r="E10" s="4" t="str">
        <f>VLOOKUP(A10,HOP!A:L,12,0)</f>
        <v>2050.30</v>
      </c>
      <c r="F10" s="4" t="str">
        <f>VLOOKUP(A10,HOP!A:C,3,0)</f>
        <v>2997013</v>
      </c>
      <c r="G10" s="4">
        <f t="shared" si="0"/>
        <v>0</v>
      </c>
      <c r="H10" s="4" t="str">
        <f t="shared" si="1"/>
        <v>，2997013</v>
      </c>
      <c r="I10" s="4" t="str">
        <f>VLOOKUP(A10,HOP!A:U,21,0)</f>
        <v>直连</v>
      </c>
    </row>
    <row r="11" s="4" customFormat="1" hidden="1" spans="1:10">
      <c r="A11" s="9" t="s">
        <v>97</v>
      </c>
      <c r="B11" s="6">
        <v>44959</v>
      </c>
      <c r="C11" s="6">
        <v>44960</v>
      </c>
      <c r="D11" s="4">
        <v>652.4</v>
      </c>
      <c r="E11" s="4">
        <v>652.4</v>
      </c>
      <c r="F11" s="10" t="s">
        <v>98</v>
      </c>
      <c r="G11" s="4">
        <f t="shared" si="0"/>
        <v>0</v>
      </c>
      <c r="H11" s="4" t="str">
        <f t="shared" si="1"/>
        <v>，202302021104130071</v>
      </c>
      <c r="I11" s="4" t="e">
        <f>VLOOKUP(A11,HOP!A:U,21,0)</f>
        <v>#N/A</v>
      </c>
      <c r="J11" s="4">
        <v>2.2</v>
      </c>
    </row>
    <row r="12" s="4" customFormat="1" hidden="1" spans="1:10">
      <c r="A12" s="9" t="s">
        <v>99</v>
      </c>
      <c r="B12" s="6">
        <v>44959</v>
      </c>
      <c r="C12" s="6">
        <v>44960</v>
      </c>
      <c r="D12" s="4">
        <v>326.2</v>
      </c>
      <c r="E12" s="4">
        <v>326.2</v>
      </c>
      <c r="F12" s="10" t="s">
        <v>100</v>
      </c>
      <c r="G12" s="4">
        <f t="shared" si="0"/>
        <v>0</v>
      </c>
      <c r="H12" s="4" t="str">
        <f t="shared" si="1"/>
        <v>，202302021138380020</v>
      </c>
      <c r="I12" s="4" t="e">
        <f>VLOOKUP(A12,HOP!A:U,21,0)</f>
        <v>#N/A</v>
      </c>
      <c r="J12" s="4">
        <v>2.2</v>
      </c>
    </row>
    <row r="13" s="4" customFormat="1" hidden="1" spans="1:10">
      <c r="A13" s="9" t="s">
        <v>101</v>
      </c>
      <c r="B13" s="6">
        <v>44959</v>
      </c>
      <c r="C13" s="6">
        <v>44960</v>
      </c>
      <c r="D13" s="4">
        <v>334.6</v>
      </c>
      <c r="E13" s="4">
        <v>334.6</v>
      </c>
      <c r="F13" s="10" t="s">
        <v>102</v>
      </c>
      <c r="G13" s="4">
        <f t="shared" si="0"/>
        <v>0</v>
      </c>
      <c r="H13" s="4" t="str">
        <f t="shared" si="1"/>
        <v>，202302021241120020</v>
      </c>
      <c r="I13" s="4" t="e">
        <f>VLOOKUP(A13,HOP!A:U,21,0)</f>
        <v>#N/A</v>
      </c>
      <c r="J13" s="4">
        <v>2.2</v>
      </c>
    </row>
    <row r="14" s="4" customFormat="1" hidden="1" spans="1:10">
      <c r="A14" s="9" t="s">
        <v>103</v>
      </c>
      <c r="B14" s="6">
        <v>44959</v>
      </c>
      <c r="C14" s="6">
        <v>44960</v>
      </c>
      <c r="D14" s="4">
        <v>326.2</v>
      </c>
      <c r="E14" s="4">
        <v>326.2</v>
      </c>
      <c r="F14" s="10" t="s">
        <v>104</v>
      </c>
      <c r="G14" s="4">
        <f t="shared" si="0"/>
        <v>0</v>
      </c>
      <c r="H14" s="4" t="str">
        <f t="shared" si="1"/>
        <v>，202302021431040071</v>
      </c>
      <c r="I14" s="4" t="e">
        <f>VLOOKUP(A14,HOP!A:U,21,0)</f>
        <v>#N/A</v>
      </c>
      <c r="J14" s="4">
        <v>2.2</v>
      </c>
    </row>
    <row r="15" s="4" customFormat="1" hidden="1" spans="1:10">
      <c r="A15" s="5">
        <v>22481074950</v>
      </c>
      <c r="B15" s="6">
        <v>44959</v>
      </c>
      <c r="C15" s="6">
        <v>44960</v>
      </c>
      <c r="D15" s="4">
        <v>669.2</v>
      </c>
      <c r="E15" s="4">
        <v>669.2</v>
      </c>
      <c r="F15" s="10" t="s">
        <v>105</v>
      </c>
      <c r="G15" s="4">
        <f t="shared" si="0"/>
        <v>0</v>
      </c>
      <c r="H15" s="4" t="str">
        <f t="shared" si="1"/>
        <v>，202302021444110020</v>
      </c>
      <c r="I15" s="4" t="e">
        <f>VLOOKUP(A15,HOP!A:U,21,0)</f>
        <v>#N/A</v>
      </c>
      <c r="J15" s="4">
        <v>2.2</v>
      </c>
    </row>
    <row r="16" s="4" customFormat="1" hidden="1" spans="1:10">
      <c r="A16" s="5">
        <v>22481074949</v>
      </c>
      <c r="B16" s="6">
        <v>44959</v>
      </c>
      <c r="C16" s="6">
        <v>44960</v>
      </c>
      <c r="D16" s="4">
        <v>334.6</v>
      </c>
      <c r="E16" s="4">
        <v>334.6</v>
      </c>
      <c r="F16" s="10" t="s">
        <v>106</v>
      </c>
      <c r="G16" s="4">
        <f t="shared" si="0"/>
        <v>0</v>
      </c>
      <c r="H16" s="4" t="str">
        <f t="shared" si="1"/>
        <v>，202302021448090025</v>
      </c>
      <c r="I16" s="4" t="e">
        <f>VLOOKUP(A16,HOP!A:U,21,0)</f>
        <v>#N/A</v>
      </c>
      <c r="J16" s="4">
        <v>2.2</v>
      </c>
    </row>
    <row r="17" s="4" customFormat="1" spans="1:9">
      <c r="A17" s="5">
        <v>999222485393095</v>
      </c>
      <c r="B17" s="6">
        <v>44959</v>
      </c>
      <c r="C17" s="6">
        <v>44960</v>
      </c>
      <c r="D17" s="4">
        <v>163.2</v>
      </c>
      <c r="E17" s="4" t="str">
        <f>VLOOKUP(A17,HOP!A:L,12,0)</f>
        <v>163.20</v>
      </c>
      <c r="F17" s="4" t="str">
        <f>VLOOKUP(A17,HOP!A:C,3,0)</f>
        <v>2998440</v>
      </c>
      <c r="G17" s="4">
        <f t="shared" si="0"/>
        <v>0</v>
      </c>
      <c r="H17" s="4" t="str">
        <f t="shared" si="1"/>
        <v>，2998440</v>
      </c>
      <c r="I17" s="4" t="str">
        <f>VLOOKUP(A17,HOP!A:U,21,0)</f>
        <v>直采</v>
      </c>
    </row>
    <row r="18" s="4" customFormat="1" hidden="1" spans="1:10">
      <c r="A18" s="9" t="s">
        <v>107</v>
      </c>
      <c r="B18" s="6">
        <v>44959</v>
      </c>
      <c r="C18" s="6">
        <v>44960</v>
      </c>
      <c r="D18" s="4">
        <v>322</v>
      </c>
      <c r="E18" s="4">
        <v>322</v>
      </c>
      <c r="F18" s="10" t="s">
        <v>108</v>
      </c>
      <c r="G18" s="4">
        <f t="shared" si="0"/>
        <v>0</v>
      </c>
      <c r="H18" s="4" t="str">
        <f t="shared" si="1"/>
        <v>，202302021957220021</v>
      </c>
      <c r="I18" s="4" t="e">
        <f>VLOOKUP(A18,HOP!A:U,21,0)</f>
        <v>#N/A</v>
      </c>
      <c r="J18" s="4">
        <v>2.2</v>
      </c>
    </row>
    <row r="19" s="4" customFormat="1" hidden="1" spans="1:10">
      <c r="A19" s="9" t="s">
        <v>109</v>
      </c>
      <c r="B19" s="6">
        <v>44959</v>
      </c>
      <c r="C19" s="6">
        <v>44960</v>
      </c>
      <c r="D19" s="4">
        <v>798</v>
      </c>
      <c r="E19" s="4">
        <v>798</v>
      </c>
      <c r="F19" s="10" t="s">
        <v>110</v>
      </c>
      <c r="G19" s="4">
        <f t="shared" si="0"/>
        <v>0</v>
      </c>
      <c r="H19" s="4" t="str">
        <f t="shared" si="1"/>
        <v>，202302022053130034</v>
      </c>
      <c r="I19" s="4" t="e">
        <f>VLOOKUP(A19,HOP!A:U,21,0)</f>
        <v>#N/A</v>
      </c>
      <c r="J19" s="4">
        <v>2.2</v>
      </c>
    </row>
    <row r="21" spans="4:4">
      <c r="D21" s="4">
        <f>SUM(D2:D20)</f>
        <v>10332.3</v>
      </c>
    </row>
    <row r="24" spans="1:4">
      <c r="A24" s="4" t="s">
        <v>111</v>
      </c>
      <c r="C24" s="7">
        <v>163.2</v>
      </c>
      <c r="D24" s="4">
        <v>186.24</v>
      </c>
    </row>
    <row r="25" spans="1:4">
      <c r="A25" s="4" t="s">
        <v>112</v>
      </c>
      <c r="C25" s="4">
        <v>2050.3</v>
      </c>
      <c r="D25" s="4">
        <v>2339.76</v>
      </c>
    </row>
    <row r="26" spans="1:4">
      <c r="A26" s="4" t="s">
        <v>113</v>
      </c>
      <c r="C26" s="4">
        <v>8118.8</v>
      </c>
      <c r="D26" s="4">
        <v>9264.99</v>
      </c>
    </row>
    <row r="27" spans="1:4">
      <c r="A27" s="4" t="s">
        <v>114</v>
      </c>
      <c r="C27" s="4">
        <f>SUBTOTAL(9,C24:C26)</f>
        <v>10332.3</v>
      </c>
      <c r="D27" s="4">
        <f>SUBTOTAL(9,D24:D26)</f>
        <v>11790.99</v>
      </c>
    </row>
    <row r="28" spans="1:1">
      <c r="A28" s="4" t="s">
        <v>115</v>
      </c>
    </row>
  </sheetData>
  <autoFilter ref="A1:X19">
    <filterColumn colId="3">
      <filters>
        <filter val="1330"/>
        <filter val="322"/>
        <filter val="163.2"/>
        <filter val="326.2"/>
        <filter val="669.2"/>
        <filter val="2050.3"/>
        <filter val="652.4"/>
        <filter val="334.6"/>
        <filter val="717"/>
        <filter val="798"/>
      </filters>
    </filterColumn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G37" sqref="G37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3">
        <v>999222485393095</v>
      </c>
      <c r="B2" s="1" t="s">
        <v>135</v>
      </c>
      <c r="C2" s="1" t="s">
        <v>136</v>
      </c>
      <c r="D2" s="1" t="s">
        <v>137</v>
      </c>
      <c r="E2" s="1" t="s">
        <v>76</v>
      </c>
      <c r="F2" s="1" t="s">
        <v>135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  <c r="U2" s="1" t="s">
        <v>149</v>
      </c>
      <c r="V2" s="1" t="s">
        <v>150</v>
      </c>
    </row>
    <row r="3" s="1" customFormat="1" spans="1:22">
      <c r="A3" s="3">
        <v>999222477142010</v>
      </c>
      <c r="B3" s="1" t="s">
        <v>135</v>
      </c>
      <c r="C3" s="1" t="s">
        <v>151</v>
      </c>
      <c r="D3" s="1" t="s">
        <v>152</v>
      </c>
      <c r="E3" s="1" t="s">
        <v>153</v>
      </c>
      <c r="F3" s="1" t="s">
        <v>135</v>
      </c>
      <c r="G3" s="1" t="s">
        <v>138</v>
      </c>
      <c r="H3" s="1" t="s">
        <v>139</v>
      </c>
      <c r="I3" s="1" t="s">
        <v>154</v>
      </c>
      <c r="J3" s="1" t="s">
        <v>141</v>
      </c>
      <c r="K3" s="1" t="s">
        <v>154</v>
      </c>
      <c r="L3" s="1" t="s">
        <v>154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155</v>
      </c>
      <c r="S3" s="1" t="s">
        <v>147</v>
      </c>
      <c r="T3" s="1" t="s">
        <v>148</v>
      </c>
      <c r="U3" s="1" t="s">
        <v>156</v>
      </c>
      <c r="V3" s="1" t="s">
        <v>150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2023-02-18T01:46:50Z</dcterms:created>
  <dcterms:modified xsi:type="dcterms:W3CDTF">2023-02-18T02:13:33Z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08ED853DE9304301A226774A2F5172CF</vt:lpwstr>
  </property>
  <property fmtid="{D5CDD505-2E9C-101B-9397-08002B2CF9AE}" pid="3" name="KSOProductBuildVer">
    <vt:lpwstr>2052-11.1.0.13703</vt:lpwstr>
  </property>
</Properties>
</file>