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<sst xmlns="http://schemas.openxmlformats.org/spreadsheetml/2006/main" count="155" uniqueCount="107">
  <si>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</si>
  <si>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</si>
  <si>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</si>
  <si>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</si>
  <si>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</si>
  <si>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</si>
  <si>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</si>
  <si>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</si>
  <si>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</si>
  <si>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</si>
  <si>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</si>
  <si>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</si>
  <si>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</si>
  <si>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</si>
  <si>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</si>
  <si>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</si>
  <si>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</si>
  <si>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</si>
  <si>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</si>
  <si>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</si>
  <si>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</si>
  <si>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</si>
  <si>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</si>
  <si>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</si>
  <si>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</si>
  <si>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999222119791157	</t>
  </si>
  <si>
    <t>Ctrip</t>
  </si>
  <si>
    <t>正常</t>
  </si>
  <si>
    <t>[普吉岛]芭东南滩欢乐鸿居酒店(Homm Bliss Southbeach Patong)(7364831)</t>
  </si>
  <si>
    <t>豪华海景套房(至少连住2晚及以上)&lt;早餐&gt;</t>
  </si>
  <si>
    <t>USD</t>
  </si>
  <si>
    <t>SANDEMAN/DAVID JOHN</t>
  </si>
  <si>
    <t>CA6352230220USD-W</t>
  </si>
  <si>
    <t>未提现</t>
  </si>
  <si>
    <t>携程开票</t>
  </si>
  <si>
    <t xml:space="preserve">2931316	</t>
  </si>
  <si>
    <t xml:space="preserve">7457	</t>
  </si>
  <si>
    <t xml:space="preserve">999222323561329	</t>
  </si>
  <si>
    <t>[巴厘岛]艾美金巴兰巴厘酒店(Le Meridien Bali Jimbaran)(47777033)</t>
  </si>
  <si>
    <t>园景经典房（2张双人床，带阳台）(至少连住2晚及以上)&lt;早餐&gt;</t>
  </si>
  <si>
    <t>Poply/Aarti</t>
  </si>
  <si>
    <t xml:space="preserve">2973757	</t>
  </si>
  <si>
    <t xml:space="preserve">83155450	</t>
  </si>
  <si>
    <t xml:space="preserve">999222651392565	</t>
  </si>
  <si>
    <t>园景经典房（1张特大床，带阳台）(至少连住2晚及以上)</t>
  </si>
  <si>
    <t>Talib/Nur Lubna</t>
  </si>
  <si>
    <t xml:space="preserve">3021336	</t>
  </si>
  <si>
    <t xml:space="preserve">85716748	</t>
  </si>
  <si>
    <t>，</t>
  </si>
  <si>
    <t>A230220110908481</t>
  </si>
  <si>
    <t>A230220110944481</t>
  </si>
  <si>
    <t>USD / THB 当前参考汇率: 34.456</t>
  </si>
  <si>
    <t>总计： 1080 USD/
37212.48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</si>
  <si>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</si>
  <si>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</si>
  <si>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</si>
  <si>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</si>
  <si>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</si>
  <si>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</si>
  <si>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</si>
  <si>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</si>
  <si>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</si>
  <si>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</si>
  <si>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</si>
  <si>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</si>
  <si>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</si>
  <si>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</si>
  <si>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</si>
  <si>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</si>
  <si>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</si>
  <si>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</si>
  <si>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</si>
  <si>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</si>
  <si>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3021336</t>
  </si>
  <si>
    <t>艾美金巴兰巴厘酒店</t>
  </si>
  <si>
    <t>Talib Nur Lubna</t>
  </si>
  <si>
    <t>2023-02-13</t>
  </si>
  <si>
    <t>退房日周结</t>
  </si>
  <si>
    <t>1576.18</t>
  </si>
  <si>
    <t>232.00</t>
  </si>
  <si>
    <t>0</t>
  </si>
  <si>
    <t>0.00</t>
  </si>
  <si>
    <t>携程国际直连(CIT)</t>
  </si>
  <si>
    <t>01.011176</t>
  </si>
  <si>
    <t>2023-02-11 00:31:28</t>
  </si>
  <si>
    <t>否</t>
  </si>
  <si>
    <t>CIT(Thailand) CO,. Ltd</t>
  </si>
  <si>
    <t>直连</t>
  </si>
  <si>
    <t>印度尼西亚</t>
  </si>
  <si>
    <t>2023-01-24</t>
  </si>
  <si>
    <t>2973757</t>
  </si>
  <si>
    <t>Poply Aarti</t>
  </si>
  <si>
    <t>2023-02-12</t>
  </si>
  <si>
    <t>2023-02-14</t>
  </si>
  <si>
    <t>2043.00</t>
  </si>
  <si>
    <t>300.00</t>
  </si>
  <si>
    <t>2023-01-24 10:01:46</t>
  </si>
  <si>
    <t>2023-01-08</t>
  </si>
  <si>
    <t>2931316</t>
  </si>
  <si>
    <t>Homm布利斯南海滩巴东酒店(SHA Extra Plus)</t>
  </si>
  <si>
    <t>SANDEMAN DAVID JOHN</t>
  </si>
  <si>
    <t>2023-02-18</t>
  </si>
  <si>
    <t>3754.95</t>
  </si>
  <si>
    <t>548.00</t>
  </si>
  <si>
    <t>2023-01-08 17:33:17</t>
  </si>
  <si>
    <t>直采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</si>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</sst>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12</xdr:col>
      <xdr:colOff>142875</xdr:colOff>
      <xdr:row>46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888682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C44" sqref="C44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44975</v>
      </c>
      <c r="H2" s="4">
        <v>1</v>
      </c>
      <c r="I2" s="4">
        <v>4</v>
      </c>
      <c r="J2" s="4">
        <v>4</v>
      </c>
      <c r="K2" s="4" t="s">
        <v>30</v>
      </c>
      <c r="L2" s="4">
        <v>548</v>
      </c>
      <c r="M2" s="4">
        <v>548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44977</v>
      </c>
      <c r="T2" s="4" t="s">
        <v>34</v>
      </c>
      <c r="U2" s="4">
        <v>548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44969</v>
      </c>
      <c r="G3" s="6">
        <v>44971</v>
      </c>
      <c r="H3" s="4">
        <v>1</v>
      </c>
      <c r="I3" s="4">
        <v>2</v>
      </c>
      <c r="J3" s="4">
        <v>2</v>
      </c>
      <c r="K3" s="4" t="s">
        <v>30</v>
      </c>
      <c r="L3" s="4">
        <v>300</v>
      </c>
      <c r="M3" s="4">
        <v>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44950</v>
      </c>
      <c r="S3" s="6">
        <v>44977</v>
      </c>
      <c r="T3" s="4" t="s">
        <v>34</v>
      </c>
      <c r="U3" s="4">
        <v>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44968</v>
      </c>
      <c r="G4" s="6">
        <v>44970</v>
      </c>
      <c r="H4" s="4">
        <v>1</v>
      </c>
      <c r="I4" s="4">
        <v>2</v>
      </c>
      <c r="J4" s="4">
        <v>2</v>
      </c>
      <c r="K4" s="4" t="s">
        <v>30</v>
      </c>
      <c r="L4" s="4">
        <v>232</v>
      </c>
      <c r="M4" s="4">
        <v>232</v>
      </c>
      <c r="N4" s="4" t="s">
        <v>45</v>
      </c>
      <c r="O4" s="4" t="s">
        <v>32</v>
      </c>
      <c r="P4" s="4" t="s">
        <v>33</v>
      </c>
      <c r="Q4" s="4">
        <v>0</v>
      </c>
      <c r="R4" s="7">
        <v>44968</v>
      </c>
      <c r="S4" s="6">
        <v>44977</v>
      </c>
      <c r="T4" s="4" t="s">
        <v>34</v>
      </c>
      <c r="U4" s="4">
        <v>232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999222119791157</v>
      </c>
      <c r="B2" s="6">
        <v>44971</v>
      </c>
      <c r="C2" s="6">
        <v>44975</v>
      </c>
      <c r="D2" s="4">
        <v>548</v>
      </c>
      <c r="E2" s="4" t="str">
        <f>VLOOKUP(A2,HOP!A:L,12,0)</f>
        <v>548.00</v>
      </c>
      <c r="F2" s="4" t="str">
        <f>VLOOKUP(A2,HOP!A:C,3,0)</f>
        <v>2931316</v>
      </c>
      <c r="G2" s="4">
        <f>D2-E2</f>
        <v>0</v>
      </c>
      <c r="H2" s="4" t="str">
        <f>$H$1&amp;F2</f>
        <v>，2931316</v>
      </c>
      <c r="I2" s="4" t="str">
        <f>VLOOKUP(A2,HOP!A:U,21,0)</f>
        <v>直采</v>
      </c>
    </row>
    <row r="3" s="4" customFormat="1" spans="1:9">
      <c r="A3" s="5">
        <v>999222323561329</v>
      </c>
      <c r="B3" s="6">
        <v>44969</v>
      </c>
      <c r="C3" s="6">
        <v>44971</v>
      </c>
      <c r="D3" s="4">
        <v>300</v>
      </c>
      <c r="E3" s="4" t="str">
        <f>VLOOKUP(A3,HOP!A:L,12,0)</f>
        <v>300.00</v>
      </c>
      <c r="F3" s="4" t="str">
        <f>VLOOKUP(A3,HOP!A:C,3,0)</f>
        <v>2973757</v>
      </c>
      <c r="G3" s="4">
        <f>D3-E3</f>
        <v>0</v>
      </c>
      <c r="H3" s="4" t="str">
        <f>$H$1&amp;F3</f>
        <v>，2973757</v>
      </c>
      <c r="I3" s="4" t="str">
        <f>VLOOKUP(A3,HOP!A:U,21,0)</f>
        <v>直连</v>
      </c>
    </row>
    <row r="4" s="4" customFormat="1" spans="1:9">
      <c r="A4" s="5">
        <v>999222651392565</v>
      </c>
      <c r="B4" s="6">
        <v>44968</v>
      </c>
      <c r="C4" s="6">
        <v>44970</v>
      </c>
      <c r="D4" s="4">
        <v>232</v>
      </c>
      <c r="E4" s="4" t="str">
        <f>VLOOKUP(A4,HOP!A:L,12,0)</f>
        <v>232.00</v>
      </c>
      <c r="F4" s="4" t="str">
        <f>VLOOKUP(A4,HOP!A:C,3,0)</f>
        <v>3021336</v>
      </c>
      <c r="G4" s="4">
        <f>D4-E4</f>
        <v>0</v>
      </c>
      <c r="H4" s="4" t="str">
        <f>$H$1&amp;F4</f>
        <v>，3021336</v>
      </c>
      <c r="I4" s="4" t="str">
        <f>VLOOKUP(A4,HOP!A:U,21,0)</f>
        <v>直连</v>
      </c>
    </row>
    <row r="6" spans="4:4">
      <c r="D6" s="4">
        <f>SUM(D2:D5)</f>
        <v>1080</v>
      </c>
    </row>
    <row r="11" spans="1:4">
      <c r="A11" s="4" t="s">
        <v>49</v>
      </c>
      <c r="C11" s="4">
        <v>548</v>
      </c>
      <c r="D11" s="4">
        <v>18881.89</v>
      </c>
    </row>
    <row r="12" spans="1:4">
      <c r="A12" s="4" t="s">
        <v>50</v>
      </c>
      <c r="C12" s="4">
        <v>532</v>
      </c>
      <c r="D12" s="4">
        <v>18330.59</v>
      </c>
    </row>
    <row r="13" spans="1:4">
      <c r="A13" s="4" t="s">
        <v>51</v>
      </c>
      <c r="C13" s="4">
        <f>SUM(C11:C12)</f>
        <v>1080</v>
      </c>
      <c r="D13" s="4">
        <f>SUM(D11:D12)</f>
        <v>37212.48</v>
      </c>
    </row>
    <row r="14" spans="1:1">
      <c r="A14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P16" sqref="P1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999222651392565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30</v>
      </c>
      <c r="K2" s="1" t="s">
        <v>79</v>
      </c>
      <c r="L2" s="1" t="s">
        <v>79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999222323561329</v>
      </c>
      <c r="B3" s="1" t="s">
        <v>89</v>
      </c>
      <c r="C3" s="1" t="s">
        <v>90</v>
      </c>
      <c r="D3" s="1" t="s">
        <v>74</v>
      </c>
      <c r="E3" s="1" t="s">
        <v>91</v>
      </c>
      <c r="F3" s="1" t="s">
        <v>92</v>
      </c>
      <c r="G3" s="1" t="s">
        <v>93</v>
      </c>
      <c r="H3" s="1" t="s">
        <v>77</v>
      </c>
      <c r="I3" s="1" t="s">
        <v>94</v>
      </c>
      <c r="J3" s="1" t="s">
        <v>30</v>
      </c>
      <c r="K3" s="1" t="s">
        <v>95</v>
      </c>
      <c r="L3" s="1" t="s">
        <v>95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96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999222119791157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93</v>
      </c>
      <c r="G4" s="1" t="s">
        <v>101</v>
      </c>
      <c r="H4" s="1" t="s">
        <v>77</v>
      </c>
      <c r="I4" s="1" t="s">
        <v>102</v>
      </c>
      <c r="J4" s="1" t="s">
        <v>30</v>
      </c>
      <c r="K4" s="1" t="s">
        <v>103</v>
      </c>
      <c r="L4" s="1" t="s">
        <v>103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104</v>
      </c>
      <c r="S4" s="1" t="s">
        <v>85</v>
      </c>
      <c r="T4" s="1" t="s">
        <v>86</v>
      </c>
      <c r="U4" s="1" t="s">
        <v>105</v>
      </c>
      <c r="V4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2023-02-20T02:30:31Z</dcterms:created>
  <dcterms:modified xsi:type="dcterms:W3CDTF">2023-02-20T03:11:14Z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7D966E4956A641259AA8681674C06F3E</vt:lpwstr>
  </property>
  <property fmtid="{D5CDD505-2E9C-101B-9397-08002B2CF9AE}" pid="3" name="KSOProductBuildVer">
    <vt:lpwstr>2052-11.1.0.13703</vt:lpwstr>
  </property>
</Properties>
</file>