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<sst xmlns="http://schemas.openxmlformats.org/spreadsheetml/2006/main" count="229" uniqueCount="119">
  <si>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</si>
  <si>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</si>
  <si>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</si>
  <si>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</si>
  <si>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</si>
  <si>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</si>
  <si>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</si>
  <si>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</si>
  <si>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</si>
  <si>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</si>
  <si>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</si>
  <si>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</si>
  <si>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</si>
  <si>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</si>
  <si>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</si>
  <si>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</si>
  <si>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</si>
  <si>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</si>
  <si>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</si>
  <si>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</si>
  <si>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</si>
  <si>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</si>
  <si>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</si>
  <si>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</si>
  <si>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</si>
  <si>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999222447032523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</si>
  <si>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</si>
  <si>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</si>
  <si>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</si>
  <si>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</si>
  <si>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</si>
  <si>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周新华,郭雯</t>
  </si>
  <si>
    <t>CA363230221CNY</t>
  </si>
  <si>
    <t>未提现</t>
  </si>
  <si>
    <t>携程开票</t>
  </si>
  <si>
    <t xml:space="preserve">	</t>
  </si>
  <si>
    <t xml:space="preserve">22492615194	</t>
  </si>
  <si>
    <t>商务江景大床房&lt;特惠专享&gt;&lt;双人入住&gt;&lt;日历房套餐高价值&gt;&lt;双早&gt;&lt;新酒店礼盒&gt;</t>
  </si>
  <si>
    <t>吴公威</t>
  </si>
  <si>
    <t xml:space="preserve">999222511254234	</t>
  </si>
  <si>
    <t>谢俊隽</t>
  </si>
  <si>
    <t xml:space="preserve">22529911955	</t>
  </si>
  <si>
    <t>商务城景大床房&lt;超值特惠&gt;&lt;双人入住&gt;&lt;日历房套餐高价值&gt;&lt;单早&gt;&lt;新酒店礼盒&gt;</t>
  </si>
  <si>
    <t>丁宁</t>
  </si>
  <si>
    <t xml:space="preserve">999222531337162	</t>
  </si>
  <si>
    <t>林晓雯</t>
  </si>
  <si>
    <t xml:space="preserve">22538128473	</t>
  </si>
  <si>
    <t>商务江景双床房&lt;特惠专享&gt;&lt;双人入住&gt;&lt;日历房套餐高价值&gt;&lt;双早&gt;&lt;新酒店礼盒&gt;</t>
  </si>
  <si>
    <t>孙志坚</t>
  </si>
  <si>
    <t xml:space="preserve">999222539951802	</t>
  </si>
  <si>
    <t>商务城景双床房&lt;超值特惠&gt;&lt;双人入住&gt;&lt;日历房套餐高价值&gt;&lt;单早&gt;&lt;新酒店礼盒&gt;</t>
  </si>
  <si>
    <t>李若琛</t>
  </si>
  <si>
    <t xml:space="preserve">999222543459044	</t>
  </si>
  <si>
    <t>[北京]北京中奥马哥孛罗大酒店(9823363)</t>
  </si>
  <si>
    <t>高级大床房&lt;双人入住&gt;&lt;内宾&gt;&lt;预付&gt;&lt;无早&gt;</t>
  </si>
  <si>
    <t>铁源</t>
  </si>
  <si>
    <t xml:space="preserve">3006280	</t>
  </si>
  <si>
    <t xml:space="preserve">846455908R1AGO;	</t>
  </si>
  <si>
    <t xml:space="preserve">999222544925234	</t>
  </si>
  <si>
    <t>[上海]上海虹桥绿地铂骊酒店(67322562)</t>
  </si>
  <si>
    <t>杨方豪</t>
  </si>
  <si>
    <t xml:space="preserve">3006632	</t>
  </si>
  <si>
    <t>取消</t>
  </si>
  <si>
    <t>，</t>
  </si>
  <si>
    <t>999222447032523</t>
  </si>
  <si>
    <t>202301311540190025</t>
  </si>
  <si>
    <t>202302022231250021</t>
  </si>
  <si>
    <t>999222511254234</t>
  </si>
  <si>
    <t>202302032353290071</t>
  </si>
  <si>
    <t>202302050816560021</t>
  </si>
  <si>
    <t>999222531337162</t>
  </si>
  <si>
    <t>202302050823400021</t>
  </si>
  <si>
    <t>202302051139100021</t>
  </si>
  <si>
    <t>999222539951802</t>
  </si>
  <si>
    <t>202302051335440021</t>
  </si>
  <si>
    <t>A230221092335481</t>
  </si>
  <si>
    <t>房集：i230221092145  3948元</t>
  </si>
  <si>
    <t>CNY / HKD 当前参考汇率: 1.142511039</t>
  </si>
  <si>
    <t>总计： 4526.73 CNY/
5171.84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</si>
  <si>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</si>
  <si>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</si>
  <si>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</si>
  <si>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</si>
  <si>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</si>
  <si>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</si>
  <si>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</si>
  <si>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</si>
  <si>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</si>
  <si>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</si>
  <si>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</si>
  <si>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</si>
  <si>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</si>
  <si>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</si>
  <si>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</si>
  <si>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</si>
  <si>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</si>
  <si>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</si>
  <si>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</si>
  <si>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</si>
  <si>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3006632</t>
  </si>
  <si>
    <t>上海虹桥绿地铂骊酒店</t>
  </si>
  <si>
    <t>2023-02-06</t>
  </si>
  <si>
    <t>退房日周结</t>
  </si>
  <si>
    <t>538.33</t>
  </si>
  <si>
    <t>RMB</t>
  </si>
  <si>
    <t>0.00</t>
  </si>
  <si>
    <t>-538</t>
  </si>
  <si>
    <t>携程国内直连(DD)</t>
  </si>
  <si>
    <t>01.011249</t>
  </si>
  <si>
    <t>2023-02-05 21:02:21</t>
  </si>
  <si>
    <t>否</t>
  </si>
  <si>
    <t>汇智国际旅游发展有限公司</t>
  </si>
  <si>
    <t>直连</t>
  </si>
  <si>
    <t>中国</t>
  </si>
  <si>
    <t>3006280</t>
  </si>
  <si>
    <t>北京中奥马哥孛罗大酒店</t>
  </si>
  <si>
    <t>578.73</t>
  </si>
  <si>
    <t>0</t>
  </si>
  <si>
    <t>2023-02-05 18:55:03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</si>
</sst>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15</xdr:col>
      <xdr:colOff>0</xdr:colOff>
      <xdr:row>51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203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44961</v>
      </c>
      <c r="G2" s="6">
        <v>44963</v>
      </c>
      <c r="H2" s="4">
        <v>2</v>
      </c>
      <c r="I2" s="4">
        <v>2</v>
      </c>
      <c r="J2" s="4">
        <v>4</v>
      </c>
      <c r="K2" s="4" t="s">
        <v>30</v>
      </c>
      <c r="L2" s="4">
        <v>1304.8</v>
      </c>
      <c r="M2" s="4">
        <v>1304.8</v>
      </c>
      <c r="N2" s="4" t="s">
        <v>31</v>
      </c>
      <c r="O2" s="4" t="s">
        <v>32</v>
      </c>
      <c r="P2" s="4" t="s">
        <v>33</v>
      </c>
      <c r="Q2" s="4">
        <v>0</v>
      </c>
      <c r="R2" s="7">
        <v>44957</v>
      </c>
      <c r="S2" s="6">
        <v>44978</v>
      </c>
      <c r="T2" s="4" t="s">
        <v>34</v>
      </c>
      <c r="U2" s="4">
        <v>1304.8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44961</v>
      </c>
      <c r="G3" s="6">
        <v>44963</v>
      </c>
      <c r="H3" s="4">
        <v>1</v>
      </c>
      <c r="I3" s="4">
        <v>2</v>
      </c>
      <c r="J3" s="4">
        <v>2</v>
      </c>
      <c r="K3" s="4" t="s">
        <v>30</v>
      </c>
      <c r="L3" s="4">
        <v>669.2</v>
      </c>
      <c r="M3" s="4">
        <v>669.2</v>
      </c>
      <c r="N3" s="4" t="s">
        <v>38</v>
      </c>
      <c r="O3" s="4" t="s">
        <v>32</v>
      </c>
      <c r="P3" s="4" t="s">
        <v>33</v>
      </c>
      <c r="Q3" s="4">
        <v>0</v>
      </c>
      <c r="R3" s="7">
        <v>44959</v>
      </c>
      <c r="S3" s="6">
        <v>44978</v>
      </c>
      <c r="T3" s="4" t="s">
        <v>34</v>
      </c>
      <c r="U3" s="4">
        <v>669.2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44961</v>
      </c>
      <c r="G4" s="6">
        <v>44963</v>
      </c>
      <c r="H4" s="4">
        <v>1</v>
      </c>
      <c r="I4" s="4">
        <v>2</v>
      </c>
      <c r="J4" s="4">
        <v>2</v>
      </c>
      <c r="K4" s="4" t="s">
        <v>30</v>
      </c>
      <c r="L4" s="4">
        <v>652.4</v>
      </c>
      <c r="M4" s="4">
        <v>652.4</v>
      </c>
      <c r="N4" s="4" t="s">
        <v>40</v>
      </c>
      <c r="O4" s="4" t="s">
        <v>32</v>
      </c>
      <c r="P4" s="4" t="s">
        <v>33</v>
      </c>
      <c r="Q4" s="4">
        <v>0</v>
      </c>
      <c r="R4" s="7">
        <v>44960</v>
      </c>
      <c r="S4" s="6">
        <v>44978</v>
      </c>
      <c r="T4" s="4" t="s">
        <v>34</v>
      </c>
      <c r="U4" s="4">
        <v>652.4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44962</v>
      </c>
      <c r="G5" s="6">
        <v>44963</v>
      </c>
      <c r="H5" s="4">
        <v>1</v>
      </c>
      <c r="I5" s="4">
        <v>1</v>
      </c>
      <c r="J5" s="4">
        <v>1</v>
      </c>
      <c r="K5" s="4" t="s">
        <v>30</v>
      </c>
      <c r="L5" s="4">
        <v>326.2</v>
      </c>
      <c r="M5" s="4">
        <v>326.2</v>
      </c>
      <c r="N5" s="4" t="s">
        <v>43</v>
      </c>
      <c r="O5" s="4" t="s">
        <v>32</v>
      </c>
      <c r="P5" s="4" t="s">
        <v>33</v>
      </c>
      <c r="Q5" s="4">
        <v>0</v>
      </c>
      <c r="R5" s="7">
        <v>44962.0000115741</v>
      </c>
      <c r="S5" s="6">
        <v>44978</v>
      </c>
      <c r="T5" s="4" t="s">
        <v>34</v>
      </c>
      <c r="U5" s="4">
        <v>326.2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28</v>
      </c>
      <c r="E6" s="4" t="s">
        <v>37</v>
      </c>
      <c r="F6" s="6">
        <v>44962</v>
      </c>
      <c r="G6" s="6">
        <v>44963</v>
      </c>
      <c r="H6" s="4">
        <v>1</v>
      </c>
      <c r="I6" s="4">
        <v>1</v>
      </c>
      <c r="J6" s="4">
        <v>1</v>
      </c>
      <c r="K6" s="4" t="s">
        <v>30</v>
      </c>
      <c r="L6" s="4">
        <v>334.6</v>
      </c>
      <c r="M6" s="4">
        <v>334.6</v>
      </c>
      <c r="N6" s="4" t="s">
        <v>45</v>
      </c>
      <c r="O6" s="4" t="s">
        <v>32</v>
      </c>
      <c r="P6" s="4" t="s">
        <v>33</v>
      </c>
      <c r="Q6" s="4">
        <v>0</v>
      </c>
      <c r="R6" s="7">
        <v>44962</v>
      </c>
      <c r="S6" s="6">
        <v>44978</v>
      </c>
      <c r="T6" s="4" t="s">
        <v>34</v>
      </c>
      <c r="U6" s="4">
        <v>334.6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28</v>
      </c>
      <c r="E7" s="4" t="s">
        <v>47</v>
      </c>
      <c r="F7" s="6">
        <v>44962</v>
      </c>
      <c r="G7" s="6">
        <v>44963</v>
      </c>
      <c r="H7" s="4">
        <v>1</v>
      </c>
      <c r="I7" s="4">
        <v>1</v>
      </c>
      <c r="J7" s="4">
        <v>1</v>
      </c>
      <c r="K7" s="4" t="s">
        <v>30</v>
      </c>
      <c r="L7" s="4">
        <v>334.6</v>
      </c>
      <c r="M7" s="4">
        <v>334.6</v>
      </c>
      <c r="N7" s="4" t="s">
        <v>48</v>
      </c>
      <c r="O7" s="4" t="s">
        <v>32</v>
      </c>
      <c r="P7" s="4" t="s">
        <v>33</v>
      </c>
      <c r="Q7" s="4">
        <v>0</v>
      </c>
      <c r="R7" s="7">
        <v>44962</v>
      </c>
      <c r="S7" s="6">
        <v>44978</v>
      </c>
      <c r="T7" s="4" t="s">
        <v>34</v>
      </c>
      <c r="U7" s="4">
        <v>334.6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28</v>
      </c>
      <c r="E8" s="4" t="s">
        <v>50</v>
      </c>
      <c r="F8" s="6">
        <v>44962</v>
      </c>
      <c r="G8" s="6">
        <v>44963</v>
      </c>
      <c r="H8" s="4">
        <v>1</v>
      </c>
      <c r="I8" s="4">
        <v>1</v>
      </c>
      <c r="J8" s="4">
        <v>1</v>
      </c>
      <c r="K8" s="4" t="s">
        <v>30</v>
      </c>
      <c r="L8" s="4">
        <v>326.2</v>
      </c>
      <c r="M8" s="4">
        <v>326.2</v>
      </c>
      <c r="N8" s="4" t="s">
        <v>51</v>
      </c>
      <c r="O8" s="4" t="s">
        <v>32</v>
      </c>
      <c r="P8" s="4" t="s">
        <v>33</v>
      </c>
      <c r="Q8" s="4">
        <v>0</v>
      </c>
      <c r="R8" s="7">
        <v>44962</v>
      </c>
      <c r="S8" s="6">
        <v>44978</v>
      </c>
      <c r="T8" s="4" t="s">
        <v>34</v>
      </c>
      <c r="U8" s="4">
        <v>326.2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44962</v>
      </c>
      <c r="G9" s="6">
        <v>44963</v>
      </c>
      <c r="H9" s="4">
        <v>1</v>
      </c>
      <c r="I9" s="4">
        <v>1</v>
      </c>
      <c r="J9" s="4">
        <v>1</v>
      </c>
      <c r="K9" s="4" t="s">
        <v>30</v>
      </c>
      <c r="L9" s="4">
        <v>578.73</v>
      </c>
      <c r="M9" s="4">
        <v>578.73</v>
      </c>
      <c r="N9" s="4" t="s">
        <v>55</v>
      </c>
      <c r="O9" s="4" t="s">
        <v>32</v>
      </c>
      <c r="P9" s="4" t="s">
        <v>33</v>
      </c>
      <c r="Q9" s="4">
        <v>0</v>
      </c>
      <c r="R9" s="7">
        <v>44962</v>
      </c>
      <c r="S9" s="6">
        <v>44978</v>
      </c>
      <c r="T9" s="4" t="s">
        <v>34</v>
      </c>
      <c r="U9" s="4">
        <v>578.73</v>
      </c>
      <c r="V9" s="4">
        <v>0</v>
      </c>
      <c r="W9" s="4">
        <v>681</v>
      </c>
      <c r="X9" s="4" t="s">
        <v>56</v>
      </c>
      <c r="Y9" s="4" t="s">
        <v>57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54</v>
      </c>
      <c r="F10" s="6">
        <v>44962</v>
      </c>
      <c r="G10" s="6">
        <v>44963</v>
      </c>
      <c r="H10" s="4">
        <v>1</v>
      </c>
      <c r="I10" s="4">
        <v>1</v>
      </c>
      <c r="J10" s="4">
        <v>1</v>
      </c>
      <c r="K10" s="4" t="s">
        <v>30</v>
      </c>
      <c r="L10" s="4">
        <v>538.33</v>
      </c>
      <c r="M10" s="4">
        <v>538.33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44962</v>
      </c>
      <c r="S10" s="6">
        <v>44978</v>
      </c>
      <c r="T10" s="4" t="s">
        <v>34</v>
      </c>
      <c r="U10" s="4">
        <v>538.33</v>
      </c>
      <c r="V10" s="4">
        <v>0</v>
      </c>
      <c r="W10" s="4">
        <v>0</v>
      </c>
      <c r="X10" s="4" t="s">
        <v>61</v>
      </c>
      <c r="Y10" s="4" t="s">
        <v>35</v>
      </c>
    </row>
    <row r="11" s="4" customFormat="1" spans="1:25">
      <c r="A11" s="4" t="s">
        <v>58</v>
      </c>
      <c r="B11" s="4" t="s">
        <v>26</v>
      </c>
      <c r="C11" s="4" t="s">
        <v>62</v>
      </c>
      <c r="D11" s="4" t="s">
        <v>59</v>
      </c>
      <c r="E11" s="4" t="s">
        <v>54</v>
      </c>
      <c r="F11" s="6">
        <v>44962</v>
      </c>
      <c r="G11" s="6">
        <v>44963</v>
      </c>
      <c r="H11" s="4">
        <v>1</v>
      </c>
      <c r="I11" s="4">
        <v>1</v>
      </c>
      <c r="J11" s="4">
        <v>1</v>
      </c>
      <c r="K11" s="4" t="s">
        <v>30</v>
      </c>
      <c r="L11" s="4">
        <v>-538.33</v>
      </c>
      <c r="M11" s="4">
        <v>-538.33</v>
      </c>
      <c r="N11" s="4" t="s">
        <v>60</v>
      </c>
      <c r="O11" s="4" t="s">
        <v>32</v>
      </c>
      <c r="P11" s="4" t="s">
        <v>33</v>
      </c>
      <c r="Q11" s="4">
        <v>0</v>
      </c>
      <c r="R11" s="7">
        <v>44962</v>
      </c>
      <c r="S11" s="6">
        <v>44978</v>
      </c>
      <c r="T11" s="4" t="s">
        <v>34</v>
      </c>
      <c r="U11" s="4">
        <v>-538.33</v>
      </c>
      <c r="V11" s="4">
        <v>0</v>
      </c>
      <c r="W11" s="4">
        <v>0</v>
      </c>
      <c r="X11" s="4" t="s">
        <v>61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I18" sqref="I18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10">
      <c r="A2" s="8" t="s">
        <v>64</v>
      </c>
      <c r="B2" s="6">
        <v>44961</v>
      </c>
      <c r="C2" s="6">
        <v>44963</v>
      </c>
      <c r="D2" s="4">
        <v>1304.8</v>
      </c>
      <c r="E2" s="4">
        <v>1304.8</v>
      </c>
      <c r="F2" s="9" t="s">
        <v>65</v>
      </c>
      <c r="G2" s="4">
        <f>D2-E2</f>
        <v>0</v>
      </c>
      <c r="H2" s="4" t="str">
        <f>$H$1&amp;F2</f>
        <v>，202301311540190025</v>
      </c>
      <c r="I2" s="4" t="e">
        <f>VLOOKUP(A2,HOP!A:U,21,0)</f>
        <v>#N/A</v>
      </c>
      <c r="J2" s="4">
        <v>1.31</v>
      </c>
    </row>
    <row r="3" s="4" customFormat="1" spans="1:10">
      <c r="A3" s="5">
        <v>22492615194</v>
      </c>
      <c r="B3" s="6">
        <v>44961</v>
      </c>
      <c r="C3" s="6">
        <v>44963</v>
      </c>
      <c r="D3" s="4">
        <v>669.2</v>
      </c>
      <c r="E3" s="4">
        <v>669.2</v>
      </c>
      <c r="F3" s="9" t="s">
        <v>66</v>
      </c>
      <c r="G3" s="4">
        <f t="shared" ref="G3:G10" si="0">D3-E3</f>
        <v>0</v>
      </c>
      <c r="H3" s="4" t="str">
        <f t="shared" ref="H3:H10" si="1">$H$1&amp;F3</f>
        <v>，202302022231250021</v>
      </c>
      <c r="I3" s="4" t="e">
        <f>VLOOKUP(A3,HOP!A:U,21,0)</f>
        <v>#N/A</v>
      </c>
      <c r="J3" s="4">
        <v>2.2</v>
      </c>
    </row>
    <row r="4" s="4" customFormat="1" spans="1:10">
      <c r="A4" s="8" t="s">
        <v>67</v>
      </c>
      <c r="B4" s="6">
        <v>44961</v>
      </c>
      <c r="C4" s="6">
        <v>44963</v>
      </c>
      <c r="D4" s="4">
        <v>652.4</v>
      </c>
      <c r="E4" s="4">
        <v>652.4</v>
      </c>
      <c r="F4" s="9" t="s">
        <v>68</v>
      </c>
      <c r="G4" s="4">
        <f t="shared" si="0"/>
        <v>0</v>
      </c>
      <c r="H4" s="4" t="str">
        <f t="shared" si="1"/>
        <v>，202302032353290071</v>
      </c>
      <c r="I4" s="4" t="e">
        <f>VLOOKUP(A4,HOP!A:U,21,0)</f>
        <v>#N/A</v>
      </c>
      <c r="J4" s="4">
        <v>2.3</v>
      </c>
    </row>
    <row r="5" s="4" customFormat="1" spans="1:10">
      <c r="A5" s="5">
        <v>22529911955</v>
      </c>
      <c r="B5" s="6">
        <v>44962</v>
      </c>
      <c r="C5" s="6">
        <v>44963</v>
      </c>
      <c r="D5" s="4">
        <v>326.2</v>
      </c>
      <c r="E5" s="4">
        <v>326.2</v>
      </c>
      <c r="F5" s="9" t="s">
        <v>69</v>
      </c>
      <c r="G5" s="4">
        <f t="shared" si="0"/>
        <v>0</v>
      </c>
      <c r="H5" s="4" t="str">
        <f t="shared" si="1"/>
        <v>，202302050816560021</v>
      </c>
      <c r="I5" s="4" t="e">
        <f>VLOOKUP(A5,HOP!A:U,21,0)</f>
        <v>#N/A</v>
      </c>
      <c r="J5" s="4">
        <v>2.5</v>
      </c>
    </row>
    <row r="6" s="4" customFormat="1" spans="1:10">
      <c r="A6" s="8" t="s">
        <v>70</v>
      </c>
      <c r="B6" s="6">
        <v>44962</v>
      </c>
      <c r="C6" s="6">
        <v>44963</v>
      </c>
      <c r="D6" s="4">
        <v>334.6</v>
      </c>
      <c r="E6" s="4">
        <v>334.6</v>
      </c>
      <c r="F6" s="9" t="s">
        <v>71</v>
      </c>
      <c r="G6" s="4">
        <f t="shared" si="0"/>
        <v>0</v>
      </c>
      <c r="H6" s="4" t="str">
        <f t="shared" si="1"/>
        <v>，202302050823400021</v>
      </c>
      <c r="I6" s="4" t="e">
        <f>VLOOKUP(A6,HOP!A:U,21,0)</f>
        <v>#N/A</v>
      </c>
      <c r="J6" s="4">
        <v>2.5</v>
      </c>
    </row>
    <row r="7" s="4" customFormat="1" spans="1:10">
      <c r="A7" s="5">
        <v>22538128473</v>
      </c>
      <c r="B7" s="6">
        <v>44962</v>
      </c>
      <c r="C7" s="6">
        <v>44963</v>
      </c>
      <c r="D7" s="4">
        <v>334.6</v>
      </c>
      <c r="E7" s="4">
        <v>334.6</v>
      </c>
      <c r="F7" s="9" t="s">
        <v>72</v>
      </c>
      <c r="G7" s="4">
        <f t="shared" si="0"/>
        <v>0</v>
      </c>
      <c r="H7" s="4" t="str">
        <f t="shared" si="1"/>
        <v>，202302051139100021</v>
      </c>
      <c r="I7" s="4" t="e">
        <f>VLOOKUP(A7,HOP!A:U,21,0)</f>
        <v>#N/A</v>
      </c>
      <c r="J7" s="4">
        <v>2.5</v>
      </c>
    </row>
    <row r="8" s="4" customFormat="1" spans="1:10">
      <c r="A8" s="8" t="s">
        <v>73</v>
      </c>
      <c r="B8" s="6">
        <v>44962</v>
      </c>
      <c r="C8" s="6">
        <v>44963</v>
      </c>
      <c r="D8" s="4">
        <v>326.2</v>
      </c>
      <c r="E8" s="4">
        <v>326.2</v>
      </c>
      <c r="F8" s="9" t="s">
        <v>74</v>
      </c>
      <c r="G8" s="4">
        <f t="shared" si="0"/>
        <v>0</v>
      </c>
      <c r="H8" s="4" t="str">
        <f t="shared" si="1"/>
        <v>，202302051335440021</v>
      </c>
      <c r="I8" s="4" t="e">
        <f>VLOOKUP(A8,HOP!A:U,21,0)</f>
        <v>#N/A</v>
      </c>
      <c r="J8" s="4">
        <v>2.5</v>
      </c>
    </row>
    <row r="9" s="4" customFormat="1" spans="1:9">
      <c r="A9" s="5">
        <v>999222543459044</v>
      </c>
      <c r="B9" s="6">
        <v>44962</v>
      </c>
      <c r="C9" s="6">
        <v>44963</v>
      </c>
      <c r="D9" s="4">
        <v>578.73</v>
      </c>
      <c r="E9" s="4" t="str">
        <f>VLOOKUP(A9,HOP!A:L,12,0)</f>
        <v>578.73</v>
      </c>
      <c r="F9" s="4" t="str">
        <f>VLOOKUP(A9,HOP!A:C,3,0)</f>
        <v>3006280</v>
      </c>
      <c r="G9" s="4">
        <f t="shared" si="0"/>
        <v>0</v>
      </c>
      <c r="H9" s="4" t="str">
        <f t="shared" si="1"/>
        <v>，3006280</v>
      </c>
      <c r="I9" s="4" t="str">
        <f>VLOOKUP(A9,HOP!A:U,21,0)</f>
        <v>直连</v>
      </c>
    </row>
    <row r="10" s="4" customFormat="1" hidden="1" spans="1:9">
      <c r="A10" s="5">
        <v>999222544925234</v>
      </c>
      <c r="B10" s="6">
        <v>44962</v>
      </c>
      <c r="C10" s="6">
        <v>44963</v>
      </c>
      <c r="D10" s="4">
        <v>0</v>
      </c>
      <c r="E10" s="4" t="str">
        <f>VLOOKUP(A10,HOP!A:L,12,0)</f>
        <v>0.00</v>
      </c>
      <c r="F10" s="4" t="str">
        <f>VLOOKUP(A10,HOP!A:C,3,0)</f>
        <v>3006632</v>
      </c>
      <c r="G10" s="4">
        <f t="shared" si="0"/>
        <v>0</v>
      </c>
      <c r="H10" s="4" t="str">
        <f t="shared" si="1"/>
        <v>，3006632</v>
      </c>
      <c r="I10" s="4" t="str">
        <f>VLOOKUP(A10,HOP!A:U,21,0)</f>
        <v>直连</v>
      </c>
    </row>
    <row r="12" spans="4:4">
      <c r="D12" s="4">
        <f>SUM(D2:D11)</f>
        <v>4526.73</v>
      </c>
    </row>
    <row r="16" spans="1:4">
      <c r="A16" s="4" t="s">
        <v>75</v>
      </c>
      <c r="C16" s="4">
        <v>578.73</v>
      </c>
      <c r="D16" s="4">
        <v>661.21</v>
      </c>
    </row>
    <row r="17" spans="1:4">
      <c r="A17" s="4" t="s">
        <v>76</v>
      </c>
      <c r="C17" s="4">
        <v>3948</v>
      </c>
      <c r="D17" s="4">
        <v>4510.63</v>
      </c>
    </row>
    <row r="18" spans="1:4">
      <c r="A18" s="4" t="s">
        <v>77</v>
      </c>
      <c r="C18" s="4">
        <f>SUBTOTAL(9,C16:C17)</f>
        <v>4526.73</v>
      </c>
      <c r="D18" s="4">
        <f>SUBTOTAL(9,D16:D17)</f>
        <v>5171.84</v>
      </c>
    </row>
    <row r="19" spans="1:1">
      <c r="A19" s="4" t="s">
        <v>78</v>
      </c>
    </row>
  </sheetData>
  <autoFilter ref="A1:XFD12">
    <filterColumn colId="3">
      <filters blank="1">
        <filter val="326.2"/>
        <filter val="669.2"/>
        <filter val="578.73"/>
        <filter val="4526.73"/>
        <filter val="652.4"/>
        <filter val="334.6"/>
        <filter val="1304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999222544925234</v>
      </c>
      <c r="B2" s="1" t="s">
        <v>98</v>
      </c>
      <c r="C2" s="1" t="s">
        <v>99</v>
      </c>
      <c r="D2" s="1" t="s">
        <v>100</v>
      </c>
      <c r="E2" s="1" t="s">
        <v>60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105</v>
      </c>
      <c r="M2" s="1" t="s">
        <v>106</v>
      </c>
      <c r="N2" s="1" t="s">
        <v>106</v>
      </c>
      <c r="O2" s="1" t="s">
        <v>105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999222543459044</v>
      </c>
      <c r="B3" s="1" t="s">
        <v>98</v>
      </c>
      <c r="C3" s="1" t="s">
        <v>114</v>
      </c>
      <c r="D3" s="1" t="s">
        <v>115</v>
      </c>
      <c r="E3" s="1" t="s">
        <v>55</v>
      </c>
      <c r="F3" s="1" t="s">
        <v>98</v>
      </c>
      <c r="G3" s="1" t="s">
        <v>101</v>
      </c>
      <c r="H3" s="1" t="s">
        <v>102</v>
      </c>
      <c r="I3" s="1" t="s">
        <v>116</v>
      </c>
      <c r="J3" s="1" t="s">
        <v>104</v>
      </c>
      <c r="K3" s="1" t="s">
        <v>116</v>
      </c>
      <c r="L3" s="1" t="s">
        <v>116</v>
      </c>
      <c r="M3" s="1" t="s">
        <v>117</v>
      </c>
      <c r="N3" s="1" t="s">
        <v>117</v>
      </c>
      <c r="O3" s="1" t="s">
        <v>105</v>
      </c>
      <c r="P3" s="1" t="s">
        <v>107</v>
      </c>
      <c r="Q3" s="1" t="s">
        <v>108</v>
      </c>
      <c r="R3" s="1" t="s">
        <v>118</v>
      </c>
      <c r="S3" s="1" t="s">
        <v>110</v>
      </c>
      <c r="T3" s="1" t="s">
        <v>111</v>
      </c>
      <c r="U3" s="1" t="s">
        <v>112</v>
      </c>
      <c r="V3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2023-02-21T01:12:35Z</dcterms:created>
  <dcterms:modified xsi:type="dcterms:W3CDTF">2023-02-21T01:24:45Z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FE67B7AA24964819B4B567A3AA7BC77E</vt:lpwstr>
  </property>
  <property fmtid="{D5CDD505-2E9C-101B-9397-08002B2CF9AE}" pid="3" name="KSOProductBuildVer">
    <vt:lpwstr>2052-11.1.0.13703</vt:lpwstr>
  </property>
</Properties>
</file>