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<sst xmlns="http://schemas.openxmlformats.org/spreadsheetml/2006/main" count="344" uniqueCount="178">
  <si>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</si>
  <si>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</si>
  <si>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</si>
  <si>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</si>
  <si>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</si>
  <si>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</si>
  <si>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</si>
  <si>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</si>
  <si>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</si>
  <si>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</si>
  <si>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</si>
  <si>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</si>
  <si>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</si>
  <si>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</si>
  <si>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</si>
  <si>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</si>
  <si>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</si>
  <si>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</si>
  <si>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</si>
  <si>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</si>
  <si>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</si>
  <si>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</si>
  <si>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</si>
  <si>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</si>
  <si>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</si>
  <si>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21180813203	</t>
  </si>
  <si>
    <t>Ctrip</t>
  </si>
  <si>
    <t>正常</t>
  </si>
  <si>
    <t>[托瑞盖亚]罗马托尔沃加塔酒店(Hotel Roma Tor Vergata)(39055862)</t>
  </si>
  <si>
    <t>标准房&lt;2人入住&gt;&lt;不退款&gt;</t>
  </si>
  <si>
    <t>USD</t>
  </si>
  <si>
    <t>Badra/Islam ayman</t>
  </si>
  <si>
    <t>CA5326230223USD</t>
  </si>
  <si>
    <t>未提现</t>
  </si>
  <si>
    <t>携程开票</t>
  </si>
  <si>
    <t xml:space="preserve">2709492	</t>
  </si>
  <si>
    <t xml:space="preserve">	</t>
  </si>
  <si>
    <t xml:space="preserve">21449115569	</t>
  </si>
  <si>
    <t>[济州市]口哨云雀酒店(Hotel Whistle Lark)(37197269)</t>
  </si>
  <si>
    <t>港湾景豪华大床房&lt;2人入住&gt;&lt;不退款&gt;</t>
  </si>
  <si>
    <t>HA/MIJEONG</t>
  </si>
  <si>
    <t xml:space="preserve">2739337	</t>
  </si>
  <si>
    <t xml:space="preserve">22472006	</t>
  </si>
  <si>
    <t xml:space="preserve">21830724223	</t>
  </si>
  <si>
    <t>[曼谷]曼谷利特酒店 (SHA Extra Plus)(LiT BANGKOK Residence)(39039690)</t>
  </si>
  <si>
    <t>一卧室豪华套房&lt;2人入住&gt;&lt;不退款&gt;</t>
  </si>
  <si>
    <t>MA/HAY MAN</t>
  </si>
  <si>
    <t xml:space="preserve">2816941	</t>
  </si>
  <si>
    <t xml:space="preserve">EXP-1413849500	</t>
  </si>
  <si>
    <t xml:space="preserve">999221934051624	</t>
  </si>
  <si>
    <t>[吉隆坡]吉隆坡帝皇精品酒店(de King Boutique Hotel KLCC)(37200106)</t>
  </si>
  <si>
    <t>高级双床房&lt;2人入住&gt;&lt;不退款&gt;</t>
  </si>
  <si>
    <t>Yee Woon Shen/Wendy,Yee Woon Shen/Wendy</t>
  </si>
  <si>
    <t xml:space="preserve">2877555	</t>
  </si>
  <si>
    <t>取消</t>
  </si>
  <si>
    <t xml:space="preserve">999222425070234	</t>
  </si>
  <si>
    <t>[吉隆坡]吉隆坡柏威年酒店 · 悦榕管理(Pavilion Hotel Kuala Lumpur Managed by Banyan Tree)(40759685)</t>
  </si>
  <si>
    <t>城市绿洲俱乐部特大床房&lt;2人入住&gt;&lt;不退款&gt;&lt;早餐&gt;</t>
  </si>
  <si>
    <t>dunn/michael,dunn/michael</t>
  </si>
  <si>
    <t xml:space="preserve">2989325	</t>
  </si>
  <si>
    <t xml:space="preserve">999222600755555	</t>
  </si>
  <si>
    <t>[乔治市]槟城温宝利酒店 (槟城对抗新冠肺炎认证)(The Wembley – A St Giles Hotel, Penang)(38767549)</t>
  </si>
  <si>
    <t>KONG HING/LEE,KONG HING/LEE,KONG HING/LEE,KONG HING/LEE</t>
  </si>
  <si>
    <t xml:space="preserve">3014454	</t>
  </si>
  <si>
    <t xml:space="preserve">694240 / 41	</t>
  </si>
  <si>
    <t xml:space="preserve">999222673162720	</t>
  </si>
  <si>
    <t>[罗马]罗马金色郁金香皮拉姆(Golden Tulip Rome Piram)(46879332)</t>
  </si>
  <si>
    <t>高级房&lt;2人入住&gt;&lt;不退款&gt;&lt;早餐&gt;</t>
  </si>
  <si>
    <t>DAVIES/YNYR GLYN,GREGSON/SARA</t>
  </si>
  <si>
    <t xml:space="preserve">3024136	</t>
  </si>
  <si>
    <t xml:space="preserve">999222794976085	</t>
  </si>
  <si>
    <t>[拉普拉普]麦克坦宿务都喜天丽度假村(Dusit Thani Mactan Cebu Resort)(70658086)</t>
  </si>
  <si>
    <t>行政大床房&lt;2人入住&gt;&lt;不退款&gt;&lt;早餐&gt;</t>
  </si>
  <si>
    <t>HADAD/YOSEF</t>
  </si>
  <si>
    <t xml:space="preserve">3041388	</t>
  </si>
  <si>
    <t xml:space="preserve">1459351292	</t>
  </si>
  <si>
    <t xml:space="preserve">999222808222264	</t>
  </si>
  <si>
    <t>[丽贝岛]阿基拉利普岛度假酒店(Akira Lipe Resort)(37208632)</t>
  </si>
  <si>
    <t>高级池景房&lt;2人入住&gt;&lt;不退款&gt;&lt;早餐&gt;</t>
  </si>
  <si>
    <t>Wittayapanpracha/Ladawan,Wittayapanpracha/Ladawan</t>
  </si>
  <si>
    <t xml:space="preserve">3044155	</t>
  </si>
  <si>
    <t>，</t>
  </si>
  <si>
    <t>A230223105136481</t>
  </si>
  <si>
    <t>A230223105231481</t>
  </si>
  <si>
    <t>USD / HKD 当前参考汇率: 7.8454</t>
  </si>
  <si>
    <t>总计： 2241 USD/
17581.54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</si>
  <si>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</si>
  <si>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</si>
  <si>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</si>
  <si>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</si>
  <si>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</si>
  <si>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</si>
  <si>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</si>
  <si>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</si>
  <si>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</si>
  <si>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</si>
  <si>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</si>
  <si>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</si>
  <si>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</si>
  <si>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</si>
  <si>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</si>
  <si>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</si>
  <si>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</si>
  <si>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</si>
  <si>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</si>
  <si>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</si>
  <si>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3044155</t>
  </si>
  <si>
    <t>阿基拉利普岛度假酒店</t>
  </si>
  <si>
    <t>Wittayapanpracha Ladawan,Wittayapanpracha Ladawan</t>
  </si>
  <si>
    <t>2023-02-19</t>
  </si>
  <si>
    <t>2023-02-20</t>
  </si>
  <si>
    <t>退房日周结</t>
  </si>
  <si>
    <t>868.29</t>
  </si>
  <si>
    <t>126.00</t>
  </si>
  <si>
    <t>0</t>
  </si>
  <si>
    <t>0.00</t>
  </si>
  <si>
    <t>携程盛景国际直连</t>
  </si>
  <si>
    <t>01.010677</t>
  </si>
  <si>
    <t>2023-02-18 23:28:40</t>
  </si>
  <si>
    <t>否</t>
  </si>
  <si>
    <t>汇智国际旅游发展有限公司</t>
  </si>
  <si>
    <t>直连</t>
  </si>
  <si>
    <t>泰国</t>
  </si>
  <si>
    <t>3041388</t>
  </si>
  <si>
    <t>麦克坦宿雾都喜天丽度假村</t>
  </si>
  <si>
    <t>HADAD YOSEF</t>
  </si>
  <si>
    <t>3872.85</t>
  </si>
  <si>
    <t>562.00</t>
  </si>
  <si>
    <t>2023-02-18 09:02:50</t>
  </si>
  <si>
    <t>菲律宾</t>
  </si>
  <si>
    <t>2023-02-12</t>
  </si>
  <si>
    <t>3024136</t>
  </si>
  <si>
    <t>皮拉姆温馨酒店</t>
  </si>
  <si>
    <t>DAVIES YNYR GLYN,GREGSON SARA</t>
  </si>
  <si>
    <t>2023-02-17</t>
  </si>
  <si>
    <t>2601.47</t>
  </si>
  <si>
    <t>381.00</t>
  </si>
  <si>
    <t>2023-02-12 02:47:54</t>
  </si>
  <si>
    <t>意大利</t>
  </si>
  <si>
    <t>2023-02-08</t>
  </si>
  <si>
    <t>3014454</t>
  </si>
  <si>
    <t>槟城温宝利酒店 (槟城对抗新冠肺炎认证)</t>
  </si>
  <si>
    <t>KONG HING LEE,KONG HING LEE,KONG HING LEE,KONG HING LEE</t>
  </si>
  <si>
    <t>1171.32</t>
  </si>
  <si>
    <t>172.00</t>
  </si>
  <si>
    <t>2023-02-09 20:32:13</t>
  </si>
  <si>
    <t>直采</t>
  </si>
  <si>
    <t>马来西亚</t>
  </si>
  <si>
    <t>2023-01-30</t>
  </si>
  <si>
    <t>2989325</t>
  </si>
  <si>
    <t>吉隆坡柏威年酒店 · 悦榕庄管理</t>
  </si>
  <si>
    <t>dunn michael,dunn michael</t>
  </si>
  <si>
    <t>2719.89</t>
  </si>
  <si>
    <t>402.00</t>
  </si>
  <si>
    <t>2023-01-30 14:44:12</t>
  </si>
  <si>
    <t>2022-11-22</t>
  </si>
  <si>
    <t>2816941</t>
  </si>
  <si>
    <t>曼谷利特公寓</t>
  </si>
  <si>
    <t>MA HAY MAN</t>
  </si>
  <si>
    <t>2023-02-14</t>
  </si>
  <si>
    <t>3361.55</t>
  </si>
  <si>
    <t>468.00</t>
  </si>
  <si>
    <t>2022-11-23 00:02:03</t>
  </si>
  <si>
    <t>2022-10-14</t>
  </si>
  <si>
    <t>2739337</t>
  </si>
  <si>
    <t>口哨云雀酒店</t>
  </si>
  <si>
    <t>HA MIJEONG</t>
  </si>
  <si>
    <t>546.36</t>
  </si>
  <si>
    <t>76.00</t>
  </si>
  <si>
    <t>2022-10-14 10:41:27</t>
  </si>
  <si>
    <t>韩国</t>
  </si>
  <si>
    <t>2022-09-26</t>
  </si>
  <si>
    <t>2709492</t>
  </si>
  <si>
    <t>罗马托尔沃加塔酒店</t>
  </si>
  <si>
    <t>Badra Islam ayman</t>
  </si>
  <si>
    <t>385.90</t>
  </si>
  <si>
    <t>54.00</t>
  </si>
  <si>
    <t>2022-09-26 04:04:42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</si>
</sst>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24</xdr:row>
      <xdr:rowOff>133350</xdr:rowOff>
    </xdr:from>
    <xdr:to>
      <xdr:col>14</xdr:col>
      <xdr:colOff>514985</xdr:colOff>
      <xdr:row>54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76700"/>
          <a:ext cx="106299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44975</v>
      </c>
      <c r="G2" s="6">
        <v>44977</v>
      </c>
      <c r="H2" s="4">
        <v>1</v>
      </c>
      <c r="I2" s="4">
        <v>2</v>
      </c>
      <c r="J2" s="4">
        <v>2</v>
      </c>
      <c r="K2" s="4" t="s">
        <v>30</v>
      </c>
      <c r="L2" s="4">
        <v>54</v>
      </c>
      <c r="M2" s="4">
        <v>54</v>
      </c>
      <c r="N2" s="4" t="s">
        <v>31</v>
      </c>
      <c r="O2" s="4" t="s">
        <v>32</v>
      </c>
      <c r="P2" s="4" t="s">
        <v>33</v>
      </c>
      <c r="Q2" s="4">
        <v>0</v>
      </c>
      <c r="R2" s="7">
        <v>44830</v>
      </c>
      <c r="S2" s="6">
        <v>44980</v>
      </c>
      <c r="T2" s="4" t="s">
        <v>34</v>
      </c>
      <c r="U2" s="4">
        <v>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44976</v>
      </c>
      <c r="G3" s="6">
        <v>44977</v>
      </c>
      <c r="H3" s="4">
        <v>1</v>
      </c>
      <c r="I3" s="4">
        <v>1</v>
      </c>
      <c r="J3" s="4">
        <v>1</v>
      </c>
      <c r="K3" s="4" t="s">
        <v>30</v>
      </c>
      <c r="L3" s="4">
        <v>76</v>
      </c>
      <c r="M3" s="4">
        <v>76</v>
      </c>
      <c r="N3" s="4" t="s">
        <v>40</v>
      </c>
      <c r="O3" s="4" t="s">
        <v>32</v>
      </c>
      <c r="P3" s="4" t="s">
        <v>33</v>
      </c>
      <c r="Q3" s="4">
        <v>0</v>
      </c>
      <c r="R3" s="7">
        <v>44848</v>
      </c>
      <c r="S3" s="6">
        <v>44980</v>
      </c>
      <c r="T3" s="4" t="s">
        <v>34</v>
      </c>
      <c r="U3" s="4">
        <v>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44971</v>
      </c>
      <c r="G4" s="6">
        <v>44977</v>
      </c>
      <c r="H4" s="4">
        <v>1</v>
      </c>
      <c r="I4" s="4">
        <v>6</v>
      </c>
      <c r="J4" s="4">
        <v>6</v>
      </c>
      <c r="K4" s="4" t="s">
        <v>30</v>
      </c>
      <c r="L4" s="4">
        <v>468</v>
      </c>
      <c r="M4" s="4">
        <v>468</v>
      </c>
      <c r="N4" s="4" t="s">
        <v>46</v>
      </c>
      <c r="O4" s="4" t="s">
        <v>32</v>
      </c>
      <c r="P4" s="4" t="s">
        <v>33</v>
      </c>
      <c r="Q4" s="4">
        <v>0</v>
      </c>
      <c r="R4" s="7">
        <v>44887</v>
      </c>
      <c r="S4" s="6">
        <v>44980</v>
      </c>
      <c r="T4" s="4" t="s">
        <v>34</v>
      </c>
      <c r="U4" s="4">
        <v>468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44974</v>
      </c>
      <c r="G5" s="6">
        <v>44977</v>
      </c>
      <c r="H5" s="4">
        <v>1</v>
      </c>
      <c r="I5" s="4">
        <v>3</v>
      </c>
      <c r="J5" s="4">
        <v>3</v>
      </c>
      <c r="K5" s="4" t="s">
        <v>30</v>
      </c>
      <c r="L5" s="4">
        <v>117</v>
      </c>
      <c r="M5" s="4">
        <v>117</v>
      </c>
      <c r="N5" s="4" t="s">
        <v>52</v>
      </c>
      <c r="O5" s="4" t="s">
        <v>32</v>
      </c>
      <c r="P5" s="4" t="s">
        <v>33</v>
      </c>
      <c r="Q5" s="4">
        <v>0</v>
      </c>
      <c r="R5" s="7">
        <v>44911</v>
      </c>
      <c r="S5" s="6">
        <v>44980</v>
      </c>
      <c r="T5" s="4" t="s">
        <v>34</v>
      </c>
      <c r="U5" s="4">
        <v>117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44974</v>
      </c>
      <c r="G6" s="6">
        <v>44977</v>
      </c>
      <c r="H6" s="4">
        <v>1</v>
      </c>
      <c r="I6" s="4">
        <v>3</v>
      </c>
      <c r="J6" s="4">
        <v>3</v>
      </c>
      <c r="K6" s="4" t="s">
        <v>30</v>
      </c>
      <c r="L6" s="4">
        <v>-117</v>
      </c>
      <c r="M6" s="4">
        <v>-117</v>
      </c>
      <c r="N6" s="4" t="s">
        <v>52</v>
      </c>
      <c r="O6" s="4" t="s">
        <v>32</v>
      </c>
      <c r="P6" s="4" t="s">
        <v>33</v>
      </c>
      <c r="Q6" s="4">
        <v>0</v>
      </c>
      <c r="R6" s="7">
        <v>44911</v>
      </c>
      <c r="S6" s="6">
        <v>44980</v>
      </c>
      <c r="T6" s="4" t="s">
        <v>34</v>
      </c>
      <c r="U6" s="4">
        <v>-117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44974</v>
      </c>
      <c r="G7" s="6">
        <v>44977</v>
      </c>
      <c r="H7" s="4">
        <v>1</v>
      </c>
      <c r="I7" s="4">
        <v>3</v>
      </c>
      <c r="J7" s="4">
        <v>3</v>
      </c>
      <c r="K7" s="4" t="s">
        <v>30</v>
      </c>
      <c r="L7" s="4">
        <v>402</v>
      </c>
      <c r="M7" s="4">
        <v>402</v>
      </c>
      <c r="N7" s="4" t="s">
        <v>58</v>
      </c>
      <c r="O7" s="4" t="s">
        <v>32</v>
      </c>
      <c r="P7" s="4" t="s">
        <v>33</v>
      </c>
      <c r="Q7" s="4">
        <v>0</v>
      </c>
      <c r="R7" s="7">
        <v>44956</v>
      </c>
      <c r="S7" s="6">
        <v>44980</v>
      </c>
      <c r="T7" s="4" t="s">
        <v>34</v>
      </c>
      <c r="U7" s="4">
        <v>402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51</v>
      </c>
      <c r="F8" s="6">
        <v>44976</v>
      </c>
      <c r="G8" s="6">
        <v>44977</v>
      </c>
      <c r="H8" s="4">
        <v>2</v>
      </c>
      <c r="I8" s="4">
        <v>1</v>
      </c>
      <c r="J8" s="4">
        <v>2</v>
      </c>
      <c r="K8" s="4" t="s">
        <v>30</v>
      </c>
      <c r="L8" s="4">
        <v>172</v>
      </c>
      <c r="M8" s="4">
        <v>172</v>
      </c>
      <c r="N8" s="4" t="s">
        <v>62</v>
      </c>
      <c r="O8" s="4" t="s">
        <v>32</v>
      </c>
      <c r="P8" s="4" t="s">
        <v>33</v>
      </c>
      <c r="Q8" s="4">
        <v>0</v>
      </c>
      <c r="R8" s="7">
        <v>44965</v>
      </c>
      <c r="S8" s="6">
        <v>44980</v>
      </c>
      <c r="T8" s="4" t="s">
        <v>34</v>
      </c>
      <c r="U8" s="4">
        <v>172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44974</v>
      </c>
      <c r="G9" s="6">
        <v>44977</v>
      </c>
      <c r="H9" s="4">
        <v>1</v>
      </c>
      <c r="I9" s="4">
        <v>3</v>
      </c>
      <c r="J9" s="4">
        <v>3</v>
      </c>
      <c r="K9" s="4" t="s">
        <v>30</v>
      </c>
      <c r="L9" s="4">
        <v>381</v>
      </c>
      <c r="M9" s="4">
        <v>381</v>
      </c>
      <c r="N9" s="4" t="s">
        <v>68</v>
      </c>
      <c r="O9" s="4" t="s">
        <v>32</v>
      </c>
      <c r="P9" s="4" t="s">
        <v>33</v>
      </c>
      <c r="Q9" s="4">
        <v>0</v>
      </c>
      <c r="R9" s="7">
        <v>44969</v>
      </c>
      <c r="S9" s="6">
        <v>44980</v>
      </c>
      <c r="T9" s="4" t="s">
        <v>34</v>
      </c>
      <c r="U9" s="4">
        <v>381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44975</v>
      </c>
      <c r="G10" s="6">
        <v>44977</v>
      </c>
      <c r="H10" s="4">
        <v>1</v>
      </c>
      <c r="I10" s="4">
        <v>2</v>
      </c>
      <c r="J10" s="4">
        <v>2</v>
      </c>
      <c r="K10" s="4" t="s">
        <v>30</v>
      </c>
      <c r="L10" s="4">
        <v>562</v>
      </c>
      <c r="M10" s="4">
        <v>562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44975</v>
      </c>
      <c r="S10" s="6">
        <v>44980</v>
      </c>
      <c r="T10" s="4" t="s">
        <v>34</v>
      </c>
      <c r="U10" s="4">
        <v>562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44976</v>
      </c>
      <c r="G11" s="6">
        <v>44977</v>
      </c>
      <c r="H11" s="4">
        <v>1</v>
      </c>
      <c r="I11" s="4">
        <v>1</v>
      </c>
      <c r="J11" s="4">
        <v>1</v>
      </c>
      <c r="K11" s="4" t="s">
        <v>30</v>
      </c>
      <c r="L11" s="4">
        <v>126</v>
      </c>
      <c r="M11" s="4">
        <v>126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44975</v>
      </c>
      <c r="S11" s="6">
        <v>44980</v>
      </c>
      <c r="T11" s="4" t="s">
        <v>34</v>
      </c>
      <c r="U11" s="4">
        <v>126</v>
      </c>
      <c r="V11" s="4">
        <v>0</v>
      </c>
      <c r="W11" s="4">
        <v>0</v>
      </c>
      <c r="X11" s="4" t="s">
        <v>80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21180813203</v>
      </c>
      <c r="B2" s="6">
        <v>44975</v>
      </c>
      <c r="C2" s="6">
        <v>44977</v>
      </c>
      <c r="D2" s="4">
        <v>54</v>
      </c>
      <c r="E2" s="4" t="str">
        <f>VLOOKUP(A2,HOP!A:L,12,0)</f>
        <v>54.00</v>
      </c>
      <c r="F2" s="4" t="str">
        <f>VLOOKUP(A2,HOP!A:C,3,0)</f>
        <v>2709492</v>
      </c>
      <c r="G2" s="4">
        <f>D2-E2</f>
        <v>0</v>
      </c>
      <c r="H2" s="4" t="str">
        <f>$H$1&amp;F2</f>
        <v>，2709492</v>
      </c>
      <c r="I2" s="4" t="str">
        <f>VLOOKUP(A2,HOP!A:U,21,0)</f>
        <v>直连</v>
      </c>
    </row>
    <row r="3" s="4" customFormat="1" spans="1:9">
      <c r="A3" s="5">
        <v>21449115569</v>
      </c>
      <c r="B3" s="6">
        <v>44976</v>
      </c>
      <c r="C3" s="6">
        <v>44977</v>
      </c>
      <c r="D3" s="4">
        <v>76</v>
      </c>
      <c r="E3" s="4" t="str">
        <f>VLOOKUP(A3,HOP!A:L,12,0)</f>
        <v>76.00</v>
      </c>
      <c r="F3" s="4" t="str">
        <f>VLOOKUP(A3,HOP!A:C,3,0)</f>
        <v>2739337</v>
      </c>
      <c r="G3" s="4">
        <f t="shared" ref="G3:G10" si="0">D3-E3</f>
        <v>0</v>
      </c>
      <c r="H3" s="4" t="str">
        <f t="shared" ref="H3:H10" si="1">$H$1&amp;F3</f>
        <v>，2739337</v>
      </c>
      <c r="I3" s="4" t="str">
        <f>VLOOKUP(A3,HOP!A:U,21,0)</f>
        <v>直连</v>
      </c>
    </row>
    <row r="4" s="4" customFormat="1" spans="1:9">
      <c r="A4" s="5">
        <v>21830724223</v>
      </c>
      <c r="B4" s="6">
        <v>44971</v>
      </c>
      <c r="C4" s="6">
        <v>44977</v>
      </c>
      <c r="D4" s="4">
        <v>468</v>
      </c>
      <c r="E4" s="4" t="str">
        <f>VLOOKUP(A4,HOP!A:L,12,0)</f>
        <v>468.00</v>
      </c>
      <c r="F4" s="4" t="str">
        <f>VLOOKUP(A4,HOP!A:C,3,0)</f>
        <v>2816941</v>
      </c>
      <c r="G4" s="4">
        <f t="shared" si="0"/>
        <v>0</v>
      </c>
      <c r="H4" s="4" t="str">
        <f t="shared" si="1"/>
        <v>，2816941</v>
      </c>
      <c r="I4" s="4" t="str">
        <f>VLOOKUP(A4,HOP!A:U,21,0)</f>
        <v>直连</v>
      </c>
    </row>
    <row r="5" s="4" customFormat="1" hidden="1" spans="1:9">
      <c r="A5" s="5">
        <v>999221934051624</v>
      </c>
      <c r="B5" s="6">
        <v>44974</v>
      </c>
      <c r="C5" s="6">
        <v>44977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999222425070234</v>
      </c>
      <c r="B6" s="6">
        <v>44974</v>
      </c>
      <c r="C6" s="6">
        <v>44977</v>
      </c>
      <c r="D6" s="4">
        <v>402</v>
      </c>
      <c r="E6" s="4" t="str">
        <f>VLOOKUP(A6,HOP!A:L,12,0)</f>
        <v>402.00</v>
      </c>
      <c r="F6" s="4" t="str">
        <f>VLOOKUP(A6,HOP!A:C,3,0)</f>
        <v>2989325</v>
      </c>
      <c r="G6" s="4">
        <f t="shared" si="0"/>
        <v>0</v>
      </c>
      <c r="H6" s="4" t="str">
        <f t="shared" si="1"/>
        <v>，2989325</v>
      </c>
      <c r="I6" s="4" t="str">
        <f>VLOOKUP(A6,HOP!A:U,21,0)</f>
        <v>直采</v>
      </c>
    </row>
    <row r="7" s="4" customFormat="1" spans="1:9">
      <c r="A7" s="5">
        <v>999222600755555</v>
      </c>
      <c r="B7" s="6">
        <v>44976</v>
      </c>
      <c r="C7" s="6">
        <v>44977</v>
      </c>
      <c r="D7" s="4">
        <v>172</v>
      </c>
      <c r="E7" s="4" t="str">
        <f>VLOOKUP(A7,HOP!A:L,12,0)</f>
        <v>172.00</v>
      </c>
      <c r="F7" s="4" t="str">
        <f>VLOOKUP(A7,HOP!A:C,3,0)</f>
        <v>3014454</v>
      </c>
      <c r="G7" s="4">
        <f t="shared" si="0"/>
        <v>0</v>
      </c>
      <c r="H7" s="4" t="str">
        <f t="shared" si="1"/>
        <v>，3014454</v>
      </c>
      <c r="I7" s="4" t="str">
        <f>VLOOKUP(A7,HOP!A:U,21,0)</f>
        <v>直采</v>
      </c>
    </row>
    <row r="8" s="4" customFormat="1" spans="1:9">
      <c r="A8" s="5">
        <v>999222673162720</v>
      </c>
      <c r="B8" s="6">
        <v>44974</v>
      </c>
      <c r="C8" s="6">
        <v>44977</v>
      </c>
      <c r="D8" s="4">
        <v>381</v>
      </c>
      <c r="E8" s="4" t="str">
        <f>VLOOKUP(A8,HOP!A:L,12,0)</f>
        <v>381.00</v>
      </c>
      <c r="F8" s="4" t="str">
        <f>VLOOKUP(A8,HOP!A:C,3,0)</f>
        <v>3024136</v>
      </c>
      <c r="G8" s="4">
        <f t="shared" si="0"/>
        <v>0</v>
      </c>
      <c r="H8" s="4" t="str">
        <f t="shared" si="1"/>
        <v>，3024136</v>
      </c>
      <c r="I8" s="4" t="str">
        <f>VLOOKUP(A8,HOP!A:U,21,0)</f>
        <v>直连</v>
      </c>
    </row>
    <row r="9" s="4" customFormat="1" spans="1:9">
      <c r="A9" s="5">
        <v>999222794976085</v>
      </c>
      <c r="B9" s="6">
        <v>44975</v>
      </c>
      <c r="C9" s="6">
        <v>44977</v>
      </c>
      <c r="D9" s="4">
        <v>562</v>
      </c>
      <c r="E9" s="4" t="str">
        <f>VLOOKUP(A9,HOP!A:L,12,0)</f>
        <v>562.00</v>
      </c>
      <c r="F9" s="4" t="str">
        <f>VLOOKUP(A9,HOP!A:C,3,0)</f>
        <v>3041388</v>
      </c>
      <c r="G9" s="4">
        <f t="shared" si="0"/>
        <v>0</v>
      </c>
      <c r="H9" s="4" t="str">
        <f t="shared" si="1"/>
        <v>，3041388</v>
      </c>
      <c r="I9" s="4" t="str">
        <f>VLOOKUP(A9,HOP!A:U,21,0)</f>
        <v>直连</v>
      </c>
    </row>
    <row r="10" s="4" customFormat="1" spans="1:9">
      <c r="A10" s="5">
        <v>999222808222264</v>
      </c>
      <c r="B10" s="6">
        <v>44976</v>
      </c>
      <c r="C10" s="6">
        <v>44977</v>
      </c>
      <c r="D10" s="4">
        <v>126</v>
      </c>
      <c r="E10" s="4" t="str">
        <f>VLOOKUP(A10,HOP!A:L,12,0)</f>
        <v>126.00</v>
      </c>
      <c r="F10" s="4" t="str">
        <f>VLOOKUP(A10,HOP!A:C,3,0)</f>
        <v>3044155</v>
      </c>
      <c r="G10" s="4">
        <f t="shared" si="0"/>
        <v>0</v>
      </c>
      <c r="H10" s="4" t="str">
        <f t="shared" si="1"/>
        <v>，3044155</v>
      </c>
      <c r="I10" s="4" t="str">
        <f>VLOOKUP(A10,HOP!A:U,21,0)</f>
        <v>直连</v>
      </c>
    </row>
    <row r="12" spans="4:4">
      <c r="D12" s="4">
        <f>SUM(D2:D11)</f>
        <v>2241</v>
      </c>
    </row>
    <row r="18" spans="1:4">
      <c r="A18" s="4" t="s">
        <v>82</v>
      </c>
      <c r="C18" s="4">
        <v>574</v>
      </c>
      <c r="D18" s="4">
        <v>4503.26</v>
      </c>
    </row>
    <row r="19" spans="1:4">
      <c r="A19" s="4" t="s">
        <v>83</v>
      </c>
      <c r="C19" s="4">
        <v>1667</v>
      </c>
      <c r="D19" s="4">
        <v>13078.28</v>
      </c>
    </row>
    <row r="20" spans="1:4">
      <c r="A20" s="4" t="s">
        <v>84</v>
      </c>
      <c r="C20" s="4">
        <f>SUBTOTAL(9,C18:C19)</f>
        <v>2241</v>
      </c>
      <c r="D20" s="4">
        <f>SUBTOTAL(9,D18:D19)</f>
        <v>17581.54</v>
      </c>
    </row>
    <row r="21" spans="1:1">
      <c r="A21" s="4" t="s">
        <v>85</v>
      </c>
    </row>
  </sheetData>
  <autoFilter ref="A1:X10">
    <filterColumn colId="3">
      <filters>
        <filter val="381"/>
        <filter val="172"/>
        <filter val="402"/>
        <filter val="562"/>
        <filter val="54"/>
        <filter val="76"/>
        <filter val="126"/>
        <filter val="4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J15" sqref="J1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999222808222264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30</v>
      </c>
      <c r="K2" s="1" t="s">
        <v>113</v>
      </c>
      <c r="L2" s="1" t="s">
        <v>113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999222794976085</v>
      </c>
      <c r="B3" s="1" t="s">
        <v>105</v>
      </c>
      <c r="C3" s="1" t="s">
        <v>123</v>
      </c>
      <c r="D3" s="1" t="s">
        <v>124</v>
      </c>
      <c r="E3" s="1" t="s">
        <v>125</v>
      </c>
      <c r="F3" s="1" t="s">
        <v>105</v>
      </c>
      <c r="G3" s="1" t="s">
        <v>110</v>
      </c>
      <c r="H3" s="1" t="s">
        <v>111</v>
      </c>
      <c r="I3" s="1" t="s">
        <v>126</v>
      </c>
      <c r="J3" s="1" t="s">
        <v>30</v>
      </c>
      <c r="K3" s="1" t="s">
        <v>127</v>
      </c>
      <c r="L3" s="1" t="s">
        <v>127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128</v>
      </c>
      <c r="S3" s="1" t="s">
        <v>119</v>
      </c>
      <c r="T3" s="1" t="s">
        <v>120</v>
      </c>
      <c r="U3" s="1" t="s">
        <v>121</v>
      </c>
      <c r="V3" s="1" t="s">
        <v>129</v>
      </c>
    </row>
    <row r="4" s="1" customFormat="1" spans="1:22">
      <c r="A4" s="3">
        <v>999222673162720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134</v>
      </c>
      <c r="G4" s="1" t="s">
        <v>110</v>
      </c>
      <c r="H4" s="1" t="s">
        <v>111</v>
      </c>
      <c r="I4" s="1" t="s">
        <v>135</v>
      </c>
      <c r="J4" s="1" t="s">
        <v>30</v>
      </c>
      <c r="K4" s="1" t="s">
        <v>136</v>
      </c>
      <c r="L4" s="1" t="s">
        <v>136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137</v>
      </c>
      <c r="S4" s="1" t="s">
        <v>119</v>
      </c>
      <c r="T4" s="1" t="s">
        <v>120</v>
      </c>
      <c r="U4" s="1" t="s">
        <v>121</v>
      </c>
      <c r="V4" s="1" t="s">
        <v>138</v>
      </c>
    </row>
    <row r="5" s="1" customFormat="1" spans="1:22">
      <c r="A5" s="3">
        <v>999222600755555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109</v>
      </c>
      <c r="G5" s="1" t="s">
        <v>110</v>
      </c>
      <c r="H5" s="1" t="s">
        <v>111</v>
      </c>
      <c r="I5" s="1" t="s">
        <v>143</v>
      </c>
      <c r="J5" s="1" t="s">
        <v>30</v>
      </c>
      <c r="K5" s="1" t="s">
        <v>144</v>
      </c>
      <c r="L5" s="1" t="s">
        <v>144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145</v>
      </c>
      <c r="S5" s="1" t="s">
        <v>119</v>
      </c>
      <c r="T5" s="1" t="s">
        <v>120</v>
      </c>
      <c r="U5" s="1" t="s">
        <v>146</v>
      </c>
      <c r="V5" s="1" t="s">
        <v>147</v>
      </c>
    </row>
    <row r="6" s="1" customFormat="1" spans="1:22">
      <c r="A6" s="3">
        <v>999222425070234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134</v>
      </c>
      <c r="G6" s="1" t="s">
        <v>110</v>
      </c>
      <c r="H6" s="1" t="s">
        <v>111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154</v>
      </c>
      <c r="S6" s="1" t="s">
        <v>119</v>
      </c>
      <c r="T6" s="1" t="s">
        <v>120</v>
      </c>
      <c r="U6" s="1" t="s">
        <v>146</v>
      </c>
      <c r="V6" s="1" t="s">
        <v>147</v>
      </c>
    </row>
    <row r="7" s="1" customFormat="1" spans="1:22">
      <c r="A7" s="3">
        <v>21830724223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159</v>
      </c>
      <c r="G7" s="1" t="s">
        <v>110</v>
      </c>
      <c r="H7" s="1" t="s">
        <v>111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162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3">
        <v>21449115569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109</v>
      </c>
      <c r="G8" s="1" t="s">
        <v>110</v>
      </c>
      <c r="H8" s="1" t="s">
        <v>111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169</v>
      </c>
      <c r="S8" s="1" t="s">
        <v>119</v>
      </c>
      <c r="T8" s="1" t="s">
        <v>120</v>
      </c>
      <c r="U8" s="1" t="s">
        <v>121</v>
      </c>
      <c r="V8" s="1" t="s">
        <v>170</v>
      </c>
    </row>
    <row r="9" s="1" customFormat="1" spans="1:22">
      <c r="A9" s="3">
        <v>21180813203</v>
      </c>
      <c r="B9" s="1" t="s">
        <v>171</v>
      </c>
      <c r="C9" s="1" t="s">
        <v>172</v>
      </c>
      <c r="D9" s="1" t="s">
        <v>173</v>
      </c>
      <c r="E9" s="1" t="s">
        <v>174</v>
      </c>
      <c r="F9" s="1" t="s">
        <v>105</v>
      </c>
      <c r="G9" s="1" t="s">
        <v>110</v>
      </c>
      <c r="H9" s="1" t="s">
        <v>111</v>
      </c>
      <c r="I9" s="1" t="s">
        <v>175</v>
      </c>
      <c r="J9" s="1" t="s">
        <v>30</v>
      </c>
      <c r="K9" s="1" t="s">
        <v>176</v>
      </c>
      <c r="L9" s="1" t="s">
        <v>176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177</v>
      </c>
      <c r="S9" s="1" t="s">
        <v>119</v>
      </c>
      <c r="T9" s="1" t="s">
        <v>120</v>
      </c>
      <c r="U9" s="1" t="s">
        <v>121</v>
      </c>
      <c r="V9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2023-02-23T01:59:45Z</dcterms:created>
  <dcterms:modified xsi:type="dcterms:W3CDTF">2023-02-23T02:58:45Z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5590EEEA85294691BF7143926C0B36FE</vt:lpwstr>
  </property>
  <property fmtid="{D5CDD505-2E9C-101B-9397-08002B2CF9AE}" pid="3" name="KSOProductBuildVer">
    <vt:lpwstr>2052-11.1.0.13703</vt:lpwstr>
  </property>
</Properties>
</file>