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<sst xmlns="http://schemas.openxmlformats.org/spreadsheetml/2006/main" count="513" uniqueCount="202">
  <si>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</si>
  <si>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</si>
  <si>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</si>
  <si>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</si>
  <si>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</si>
  <si>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</si>
  <si>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</si>
  <si>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</si>
  <si>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</si>
  <si>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</si>
  <si>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</si>
  <si>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</si>
  <si>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</si>
  <si>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</si>
  <si>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</si>
  <si>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</si>
  <si>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</si>
  <si>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</si>
  <si>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</si>
  <si>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</si>
  <si>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</si>
  <si>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</si>
  <si>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</si>
  <si>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</si>
  <si>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</si>
  <si>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999222494130888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</si>
  <si>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</si>
  <si>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</si>
  <si>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</si>
  <si>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</si>
  <si>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</si>
  <si>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廖嘉申</t>
  </si>
  <si>
    <t>CA363230224CNY</t>
  </si>
  <si>
    <t>未提现</t>
  </si>
  <si>
    <t>携程开票</t>
  </si>
  <si>
    <t xml:space="preserve">	</t>
  </si>
  <si>
    <t xml:space="preserve">999222507959756	</t>
  </si>
  <si>
    <t>商务江景大床房&lt;特惠专享&gt;&lt;双人入住&gt;&lt;日历房套餐高价值&gt;&lt;双早&gt;&lt;新酒店礼盒&gt;</t>
  </si>
  <si>
    <t>杜佳悦</t>
  </si>
  <si>
    <t xml:space="preserve">999222541242311	</t>
  </si>
  <si>
    <t>商务江景大床房&lt;超值特惠&gt;&lt;双人入住&gt;&lt;日历房套餐高价值&gt;&lt;单早&gt;&lt;新酒店礼盒&gt;</t>
  </si>
  <si>
    <t>朱晖</t>
  </si>
  <si>
    <t xml:space="preserve">999222545316209	</t>
  </si>
  <si>
    <t>[上海]上海古北湾大酒店(17096335)</t>
  </si>
  <si>
    <t>标准大床房&lt;双人入住&gt;&lt;内宾&gt;&lt;预付&gt;&lt;无早&gt;</t>
  </si>
  <si>
    <t>束承东</t>
  </si>
  <si>
    <t xml:space="preserve">3006707	</t>
  </si>
  <si>
    <t xml:space="preserve">999222562038510	</t>
  </si>
  <si>
    <t>[佛山]佛山顺德新世界酒店(67322891)</t>
  </si>
  <si>
    <t>豪华客房&lt;双人入住&gt;&lt;内宾&gt;&lt;预付&gt;&lt;无早&gt;</t>
  </si>
  <si>
    <t>郭伟康</t>
  </si>
  <si>
    <t xml:space="preserve">3009097	</t>
  </si>
  <si>
    <t>退单</t>
  </si>
  <si>
    <t>取消</t>
  </si>
  <si>
    <t xml:space="preserve">22579126284	</t>
  </si>
  <si>
    <t>[广州]广州白云宾馆(10091524)</t>
  </si>
  <si>
    <t>商务双床房&lt;双人入住&gt;&lt;内宾&gt;&lt;预付&gt;&lt;无早&gt;</t>
  </si>
  <si>
    <t>彭博</t>
  </si>
  <si>
    <t xml:space="preserve">3011926	</t>
  </si>
  <si>
    <t xml:space="preserve">F2302070314	</t>
  </si>
  <si>
    <t xml:space="preserve">999222579551160	</t>
  </si>
  <si>
    <t>[香港]香港富荟上环酒店(iclub Sheung Wan Hotel)(17083860)</t>
  </si>
  <si>
    <t>尊荟&lt;双人入住&gt;&lt;内宾&gt;&lt;预付&gt;&lt;无早&gt;</t>
  </si>
  <si>
    <t>LIU/YU</t>
  </si>
  <si>
    <t xml:space="preserve">3012040	</t>
  </si>
  <si>
    <t xml:space="preserve">10723354	</t>
  </si>
  <si>
    <t xml:space="preserve">999222585493797	</t>
  </si>
  <si>
    <t>王怀安</t>
  </si>
  <si>
    <t xml:space="preserve">999222587491906	</t>
  </si>
  <si>
    <t>[临沂]临沂鲁商铂尔曼大酒店(27944450)</t>
  </si>
  <si>
    <t>豪华大床房&lt;双人入住&gt;&lt;内宾&gt;&lt;预付&gt;&lt;无早&gt;</t>
  </si>
  <si>
    <t>魏莹,林岳安</t>
  </si>
  <si>
    <t xml:space="preserve">3012844	</t>
  </si>
  <si>
    <t xml:space="preserve">C232074212	</t>
  </si>
  <si>
    <t xml:space="preserve">999222592083625	</t>
  </si>
  <si>
    <t>商务江景双床房&lt;特惠专享&gt;&lt;双人入住&gt;&lt;日历房套餐高价值&gt;&lt;双早&gt;&lt;新酒店礼盒&gt;</t>
  </si>
  <si>
    <t>陈飞</t>
  </si>
  <si>
    <t xml:space="preserve">22592520465	</t>
  </si>
  <si>
    <t>李田杰</t>
  </si>
  <si>
    <t xml:space="preserve">999222592528399	</t>
  </si>
  <si>
    <t>于素霞</t>
  </si>
  <si>
    <t xml:space="preserve">999222593559767	</t>
  </si>
  <si>
    <t>项俊</t>
  </si>
  <si>
    <t xml:space="preserve">999222594928500	</t>
  </si>
  <si>
    <t>商务城景双床房&lt;超值特惠&gt;&lt;双人入住&gt;&lt;日历房套餐高价值&gt;&lt;单早&gt;&lt;新酒店礼盒&gt;</t>
  </si>
  <si>
    <t>殷锋,刘泽宏,郭锐</t>
  </si>
  <si>
    <t xml:space="preserve">999222594938811	</t>
  </si>
  <si>
    <t>黄健溢</t>
  </si>
  <si>
    <t xml:space="preserve">999222598843115	</t>
  </si>
  <si>
    <t>商务江景双床房&lt;超值特惠&gt;&lt;双人入住&gt;&lt;日历房套餐高价值&gt;&lt;单早&gt;&lt;新酒店礼盒&gt;</t>
  </si>
  <si>
    <t>文飞</t>
  </si>
  <si>
    <t xml:space="preserve">999222599677688	</t>
  </si>
  <si>
    <t>[香港]香港九龙海逸君绰酒店(Harbour Grand Kowloon)(17095949)</t>
  </si>
  <si>
    <t>海港景观房&lt;双人入住&gt;&lt;内宾&gt;&lt;预付&gt;&lt;无早&gt;</t>
  </si>
  <si>
    <t>SHI/WEIXING</t>
  </si>
  <si>
    <t xml:space="preserve">3014306	</t>
  </si>
  <si>
    <t xml:space="preserve">HBD-69599-318-1665941	</t>
  </si>
  <si>
    <t xml:space="preserve">999222599851848	</t>
  </si>
  <si>
    <t>孔莉梅,李秀珍</t>
  </si>
  <si>
    <t xml:space="preserve">999222600669093	</t>
  </si>
  <si>
    <t>[梅州]梅州新飞腾艺术酒店(100914635)</t>
  </si>
  <si>
    <t>豪华主题大床房&lt;特惠专享&gt;&lt;双人入住&gt;&lt;无早&gt;</t>
  </si>
  <si>
    <t>余永生</t>
  </si>
  <si>
    <t xml:space="preserve">3014439	</t>
  </si>
  <si>
    <t xml:space="preserve">999222603325473	</t>
  </si>
  <si>
    <t>[梅州]梅州客都大酒店(100660732)</t>
  </si>
  <si>
    <t>商务大床房&lt;特惠专享&gt;&lt;双人入住&gt;&lt;双早&gt;</t>
  </si>
  <si>
    <t>周恒丰</t>
  </si>
  <si>
    <t xml:space="preserve">3014853	</t>
  </si>
  <si>
    <t xml:space="preserve">acknowledge	</t>
  </si>
  <si>
    <t>，</t>
  </si>
  <si>
    <t>999222494130888</t>
  </si>
  <si>
    <t>202302071402190001</t>
  </si>
  <si>
    <t>999222507959756</t>
  </si>
  <si>
    <t>202302032029110069</t>
  </si>
  <si>
    <t>999222541242311</t>
  </si>
  <si>
    <t>202302051525200021</t>
  </si>
  <si>
    <t>999222585493797</t>
  </si>
  <si>
    <t>202302072140480069</t>
  </si>
  <si>
    <t>999222592083625</t>
  </si>
  <si>
    <t>202302081152200071</t>
  </si>
  <si>
    <t>202302081223330020</t>
  </si>
  <si>
    <t>999222592528399</t>
  </si>
  <si>
    <t>202302081219130020</t>
  </si>
  <si>
    <t>999222593559767</t>
  </si>
  <si>
    <t>202302081333250071</t>
  </si>
  <si>
    <t>999222594938811</t>
  </si>
  <si>
    <t>202302081524090025</t>
  </si>
  <si>
    <t>999222598843115</t>
  </si>
  <si>
    <t>202302081553260025</t>
  </si>
  <si>
    <t>999222599851848</t>
  </si>
  <si>
    <t>202302081644460021</t>
  </si>
  <si>
    <t>A230224093720481</t>
  </si>
  <si>
    <t>A230224093807481</t>
  </si>
  <si>
    <t>房集：i230224093640 4967.3元</t>
  </si>
  <si>
    <t>CNY / HKD 当前参考汇率: 1.134652091</t>
  </si>
  <si>
    <t>总计： 8312.95 CNY/
9432.31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</si>
  <si>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</si>
  <si>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</si>
  <si>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</si>
  <si>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</si>
  <si>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</si>
  <si>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</si>
  <si>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</si>
  <si>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</si>
  <si>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</si>
  <si>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</si>
  <si>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</si>
  <si>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</si>
  <si>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</si>
  <si>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</si>
  <si>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</si>
  <si>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</si>
  <si>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</si>
  <si>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</si>
  <si>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</si>
  <si>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</si>
  <si>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3014853</t>
  </si>
  <si>
    <t>梅州客都大酒店</t>
  </si>
  <si>
    <t>2023-02-09</t>
  </si>
  <si>
    <t>退房日周结</t>
  </si>
  <si>
    <t>210.12</t>
  </si>
  <si>
    <t>RMB</t>
  </si>
  <si>
    <t>0</t>
  </si>
  <si>
    <t>0.00</t>
  </si>
  <si>
    <t>携程国内直连(DD)</t>
  </si>
  <si>
    <t>01.011249</t>
  </si>
  <si>
    <t>2023-02-08 19:46:36</t>
  </si>
  <si>
    <t>否</t>
  </si>
  <si>
    <t>汇智国际旅游发展有限公司</t>
  </si>
  <si>
    <t>直采</t>
  </si>
  <si>
    <t>中国</t>
  </si>
  <si>
    <t>3014439</t>
  </si>
  <si>
    <t>梅州新飞腾艺术酒店</t>
  </si>
  <si>
    <t>153.00</t>
  </si>
  <si>
    <t>2023-02-08 17:14:11</t>
  </si>
  <si>
    <t>3014306</t>
  </si>
  <si>
    <t>香港九龙海逸君绰酒店</t>
  </si>
  <si>
    <t>SHI WEIXING</t>
  </si>
  <si>
    <t>1767.50</t>
  </si>
  <si>
    <t>-1767</t>
  </si>
  <si>
    <t>2023-02-08 16:25:33</t>
  </si>
  <si>
    <t>直连</t>
  </si>
  <si>
    <t>2023-02-07</t>
  </si>
  <si>
    <t>3012844</t>
  </si>
  <si>
    <t>临沂鲁商铂尔曼大酒店</t>
  </si>
  <si>
    <t>1563.48</t>
  </si>
  <si>
    <t>2023-02-07 23:32:43</t>
  </si>
  <si>
    <t>3012040</t>
  </si>
  <si>
    <t>香港富荟上环酒店</t>
  </si>
  <si>
    <t>LIU YU</t>
  </si>
  <si>
    <t>583.78</t>
  </si>
  <si>
    <t>2023-02-07 18:59:50</t>
  </si>
  <si>
    <t>3011926</t>
  </si>
  <si>
    <t>广州白云宾馆</t>
  </si>
  <si>
    <t>501.97</t>
  </si>
  <si>
    <t>2023-02-07 18:21:17</t>
  </si>
  <si>
    <t>2023-02-06</t>
  </si>
  <si>
    <t>3009097</t>
  </si>
  <si>
    <t>佛山顺德新世界酒店</t>
  </si>
  <si>
    <t>333.30</t>
  </si>
  <si>
    <t>2023-02-06 18:54:45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</si>
</sst>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9525</xdr:colOff>
      <xdr:row>64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9441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44966</v>
      </c>
      <c r="H2" s="4">
        <v>1</v>
      </c>
      <c r="I2" s="4">
        <v>3</v>
      </c>
      <c r="J2" s="4">
        <v>3</v>
      </c>
      <c r="K2" s="4" t="s">
        <v>30</v>
      </c>
      <c r="L2" s="4">
        <v>978.6</v>
      </c>
      <c r="M2" s="4">
        <v>978.6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44981</v>
      </c>
      <c r="T2" s="4" t="s">
        <v>34</v>
      </c>
      <c r="U2" s="4">
        <v>978.6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44965</v>
      </c>
      <c r="G3" s="6">
        <v>44966</v>
      </c>
      <c r="H3" s="4">
        <v>1</v>
      </c>
      <c r="I3" s="4">
        <v>1</v>
      </c>
      <c r="J3" s="4">
        <v>1</v>
      </c>
      <c r="K3" s="4" t="s">
        <v>30</v>
      </c>
      <c r="L3" s="4">
        <v>334.6</v>
      </c>
      <c r="M3" s="4">
        <v>334.6</v>
      </c>
      <c r="N3" s="4" t="s">
        <v>38</v>
      </c>
      <c r="O3" s="4" t="s">
        <v>32</v>
      </c>
      <c r="P3" s="4" t="s">
        <v>33</v>
      </c>
      <c r="Q3" s="4">
        <v>0</v>
      </c>
      <c r="R3" s="7">
        <v>44960</v>
      </c>
      <c r="S3" s="6">
        <v>44981</v>
      </c>
      <c r="T3" s="4" t="s">
        <v>34</v>
      </c>
      <c r="U3" s="4">
        <v>334.6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44963</v>
      </c>
      <c r="G4" s="6">
        <v>44966</v>
      </c>
      <c r="H4" s="4">
        <v>1</v>
      </c>
      <c r="I4" s="4">
        <v>3</v>
      </c>
      <c r="J4" s="4">
        <v>3</v>
      </c>
      <c r="K4" s="4" t="s">
        <v>30</v>
      </c>
      <c r="L4" s="4">
        <v>978.6</v>
      </c>
      <c r="M4" s="4">
        <v>978.6</v>
      </c>
      <c r="N4" s="4" t="s">
        <v>41</v>
      </c>
      <c r="O4" s="4" t="s">
        <v>32</v>
      </c>
      <c r="P4" s="4" t="s">
        <v>33</v>
      </c>
      <c r="Q4" s="4">
        <v>0</v>
      </c>
      <c r="R4" s="7">
        <v>44962</v>
      </c>
      <c r="S4" s="6">
        <v>44981</v>
      </c>
      <c r="T4" s="4" t="s">
        <v>34</v>
      </c>
      <c r="U4" s="4">
        <v>978.6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44965</v>
      </c>
      <c r="G5" s="6">
        <v>44966</v>
      </c>
      <c r="H5" s="4">
        <v>1</v>
      </c>
      <c r="I5" s="4">
        <v>1</v>
      </c>
      <c r="J5" s="4">
        <v>1</v>
      </c>
      <c r="K5" s="4" t="s">
        <v>30</v>
      </c>
      <c r="L5" s="4">
        <v>401.98</v>
      </c>
      <c r="M5" s="4">
        <v>401.98</v>
      </c>
      <c r="N5" s="4" t="s">
        <v>45</v>
      </c>
      <c r="O5" s="4" t="s">
        <v>32</v>
      </c>
      <c r="P5" s="4" t="s">
        <v>33</v>
      </c>
      <c r="Q5" s="4">
        <v>0</v>
      </c>
      <c r="R5" s="7">
        <v>44962</v>
      </c>
      <c r="S5" s="6">
        <v>44981</v>
      </c>
      <c r="T5" s="4" t="s">
        <v>34</v>
      </c>
      <c r="U5" s="4">
        <v>401.98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44965</v>
      </c>
      <c r="G6" s="6">
        <v>44966</v>
      </c>
      <c r="H6" s="4">
        <v>1</v>
      </c>
      <c r="I6" s="4">
        <v>1</v>
      </c>
      <c r="J6" s="4">
        <v>1</v>
      </c>
      <c r="K6" s="4" t="s">
        <v>30</v>
      </c>
      <c r="L6" s="4">
        <v>333.3</v>
      </c>
      <c r="M6" s="4">
        <v>333.3</v>
      </c>
      <c r="N6" s="4" t="s">
        <v>50</v>
      </c>
      <c r="O6" s="4" t="s">
        <v>32</v>
      </c>
      <c r="P6" s="4" t="s">
        <v>33</v>
      </c>
      <c r="Q6" s="4">
        <v>0</v>
      </c>
      <c r="R6" s="7">
        <v>44963</v>
      </c>
      <c r="S6" s="6">
        <v>44981</v>
      </c>
      <c r="T6" s="4" t="s">
        <v>34</v>
      </c>
      <c r="U6" s="4">
        <v>333.3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25</v>
      </c>
      <c r="B7" s="4" t="s">
        <v>26</v>
      </c>
      <c r="C7" s="4" t="s">
        <v>52</v>
      </c>
      <c r="D7" s="4" t="s">
        <v>28</v>
      </c>
      <c r="E7" s="4" t="s">
        <v>29</v>
      </c>
      <c r="F7" s="6">
        <v>44963</v>
      </c>
      <c r="G7" s="6">
        <v>44966</v>
      </c>
      <c r="H7" s="4">
        <v>1</v>
      </c>
      <c r="I7" s="4">
        <v>3</v>
      </c>
      <c r="J7" s="4">
        <v>3</v>
      </c>
      <c r="K7" s="4" t="s">
        <v>30</v>
      </c>
      <c r="L7" s="4">
        <v>-326.2</v>
      </c>
      <c r="M7" s="4">
        <v>-326.2</v>
      </c>
      <c r="N7" s="4" t="s">
        <v>31</v>
      </c>
      <c r="O7" s="4" t="s">
        <v>32</v>
      </c>
      <c r="P7" s="4" t="s">
        <v>33</v>
      </c>
      <c r="Q7" s="4">
        <v>0</v>
      </c>
      <c r="R7" s="7">
        <v>44960.0229282407</v>
      </c>
      <c r="S7" s="6">
        <v>44981</v>
      </c>
      <c r="T7" s="4" t="s">
        <v>34</v>
      </c>
      <c r="U7" s="4">
        <v>-326.2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42</v>
      </c>
      <c r="B8" s="4" t="s">
        <v>26</v>
      </c>
      <c r="C8" s="4" t="s">
        <v>53</v>
      </c>
      <c r="D8" s="4" t="s">
        <v>43</v>
      </c>
      <c r="E8" s="4" t="s">
        <v>44</v>
      </c>
      <c r="F8" s="6">
        <v>44965</v>
      </c>
      <c r="G8" s="6">
        <v>44966</v>
      </c>
      <c r="H8" s="4">
        <v>1</v>
      </c>
      <c r="I8" s="4">
        <v>1</v>
      </c>
      <c r="J8" s="4">
        <v>1</v>
      </c>
      <c r="K8" s="4" t="s">
        <v>30</v>
      </c>
      <c r="L8" s="4">
        <v>-401.98</v>
      </c>
      <c r="M8" s="4">
        <v>-401.98</v>
      </c>
      <c r="N8" s="4" t="s">
        <v>45</v>
      </c>
      <c r="O8" s="4" t="s">
        <v>32</v>
      </c>
      <c r="P8" s="4" t="s">
        <v>33</v>
      </c>
      <c r="Q8" s="4">
        <v>0</v>
      </c>
      <c r="R8" s="7">
        <v>44962</v>
      </c>
      <c r="S8" s="6">
        <v>44981</v>
      </c>
      <c r="T8" s="4" t="s">
        <v>34</v>
      </c>
      <c r="U8" s="4">
        <v>-401.98</v>
      </c>
      <c r="V8" s="4">
        <v>0</v>
      </c>
      <c r="W8" s="4">
        <v>0</v>
      </c>
      <c r="X8" s="4" t="s">
        <v>46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44965</v>
      </c>
      <c r="G9" s="6">
        <v>44966</v>
      </c>
      <c r="H9" s="4">
        <v>1</v>
      </c>
      <c r="I9" s="4">
        <v>1</v>
      </c>
      <c r="J9" s="4">
        <v>1</v>
      </c>
      <c r="K9" s="4" t="s">
        <v>30</v>
      </c>
      <c r="L9" s="4">
        <v>501.97</v>
      </c>
      <c r="M9" s="4">
        <v>501.97</v>
      </c>
      <c r="N9" s="4" t="s">
        <v>57</v>
      </c>
      <c r="O9" s="4" t="s">
        <v>32</v>
      </c>
      <c r="P9" s="4" t="s">
        <v>33</v>
      </c>
      <c r="Q9" s="4">
        <v>0</v>
      </c>
      <c r="R9" s="7">
        <v>44964</v>
      </c>
      <c r="S9" s="6">
        <v>44981</v>
      </c>
      <c r="T9" s="4" t="s">
        <v>34</v>
      </c>
      <c r="U9" s="4">
        <v>501.97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44965</v>
      </c>
      <c r="G10" s="6">
        <v>44966</v>
      </c>
      <c r="H10" s="4">
        <v>1</v>
      </c>
      <c r="I10" s="4">
        <v>1</v>
      </c>
      <c r="J10" s="4">
        <v>1</v>
      </c>
      <c r="K10" s="4" t="s">
        <v>30</v>
      </c>
      <c r="L10" s="4">
        <v>583.78</v>
      </c>
      <c r="M10" s="4">
        <v>583.78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44964</v>
      </c>
      <c r="S10" s="6">
        <v>44981</v>
      </c>
      <c r="T10" s="4" t="s">
        <v>34</v>
      </c>
      <c r="U10" s="4">
        <v>583.78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28</v>
      </c>
      <c r="E11" s="4" t="s">
        <v>37</v>
      </c>
      <c r="F11" s="6">
        <v>44965</v>
      </c>
      <c r="G11" s="6">
        <v>44966</v>
      </c>
      <c r="H11" s="4">
        <v>1</v>
      </c>
      <c r="I11" s="4">
        <v>1</v>
      </c>
      <c r="J11" s="4">
        <v>1</v>
      </c>
      <c r="K11" s="4" t="s">
        <v>30</v>
      </c>
      <c r="L11" s="4">
        <v>334.6</v>
      </c>
      <c r="M11" s="4">
        <v>334.6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44964</v>
      </c>
      <c r="S11" s="6">
        <v>44981</v>
      </c>
      <c r="T11" s="4" t="s">
        <v>34</v>
      </c>
      <c r="U11" s="4">
        <v>334.6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44965</v>
      </c>
      <c r="G12" s="6">
        <v>44966</v>
      </c>
      <c r="H12" s="4">
        <v>2</v>
      </c>
      <c r="I12" s="4">
        <v>1</v>
      </c>
      <c r="J12" s="4">
        <v>2</v>
      </c>
      <c r="K12" s="4" t="s">
        <v>30</v>
      </c>
      <c r="L12" s="4">
        <v>1563.48</v>
      </c>
      <c r="M12" s="4">
        <v>1563.48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44964</v>
      </c>
      <c r="S12" s="6">
        <v>44981</v>
      </c>
      <c r="T12" s="4" t="s">
        <v>34</v>
      </c>
      <c r="U12" s="4">
        <v>1563.48</v>
      </c>
      <c r="V12" s="4">
        <v>0</v>
      </c>
      <c r="W12" s="4">
        <v>0</v>
      </c>
      <c r="X12" s="4" t="s">
        <v>72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28</v>
      </c>
      <c r="E13" s="4" t="s">
        <v>75</v>
      </c>
      <c r="F13" s="6">
        <v>44965</v>
      </c>
      <c r="G13" s="6">
        <v>44966</v>
      </c>
      <c r="H13" s="4">
        <v>1</v>
      </c>
      <c r="I13" s="4">
        <v>1</v>
      </c>
      <c r="J13" s="4">
        <v>1</v>
      </c>
      <c r="K13" s="4" t="s">
        <v>30</v>
      </c>
      <c r="L13" s="4">
        <v>334.6</v>
      </c>
      <c r="M13" s="4">
        <v>334.6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44965</v>
      </c>
      <c r="S13" s="6">
        <v>44981</v>
      </c>
      <c r="T13" s="4" t="s">
        <v>34</v>
      </c>
      <c r="U13" s="4">
        <v>334.6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28</v>
      </c>
      <c r="E14" s="4" t="s">
        <v>29</v>
      </c>
      <c r="F14" s="6">
        <v>44965</v>
      </c>
      <c r="G14" s="6">
        <v>44966</v>
      </c>
      <c r="H14" s="4">
        <v>1</v>
      </c>
      <c r="I14" s="4">
        <v>1</v>
      </c>
      <c r="J14" s="4">
        <v>1</v>
      </c>
      <c r="K14" s="4" t="s">
        <v>30</v>
      </c>
      <c r="L14" s="4">
        <v>326.2</v>
      </c>
      <c r="M14" s="4">
        <v>326.2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44965.0000115741</v>
      </c>
      <c r="S14" s="6">
        <v>44981</v>
      </c>
      <c r="T14" s="4" t="s">
        <v>34</v>
      </c>
      <c r="U14" s="4">
        <v>326.2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28</v>
      </c>
      <c r="E15" s="4" t="s">
        <v>40</v>
      </c>
      <c r="F15" s="6">
        <v>44965</v>
      </c>
      <c r="G15" s="6">
        <v>44966</v>
      </c>
      <c r="H15" s="4">
        <v>1</v>
      </c>
      <c r="I15" s="4">
        <v>1</v>
      </c>
      <c r="J15" s="4">
        <v>1</v>
      </c>
      <c r="K15" s="4" t="s">
        <v>30</v>
      </c>
      <c r="L15" s="4">
        <v>326.2</v>
      </c>
      <c r="M15" s="4">
        <v>326.2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44965</v>
      </c>
      <c r="S15" s="6">
        <v>44981</v>
      </c>
      <c r="T15" s="4" t="s">
        <v>34</v>
      </c>
      <c r="U15" s="4">
        <v>326.2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28</v>
      </c>
      <c r="E16" s="4" t="s">
        <v>29</v>
      </c>
      <c r="F16" s="6">
        <v>44965</v>
      </c>
      <c r="G16" s="6">
        <v>44966</v>
      </c>
      <c r="H16" s="4">
        <v>1</v>
      </c>
      <c r="I16" s="4">
        <v>1</v>
      </c>
      <c r="J16" s="4">
        <v>1</v>
      </c>
      <c r="K16" s="4" t="s">
        <v>30</v>
      </c>
      <c r="L16" s="4">
        <v>326.2</v>
      </c>
      <c r="M16" s="4">
        <v>326.2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44965</v>
      </c>
      <c r="S16" s="6">
        <v>44981</v>
      </c>
      <c r="T16" s="4" t="s">
        <v>34</v>
      </c>
      <c r="U16" s="4">
        <v>326.2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28</v>
      </c>
      <c r="E17" s="4" t="s">
        <v>84</v>
      </c>
      <c r="F17" s="6">
        <v>44965</v>
      </c>
      <c r="G17" s="6">
        <v>44966</v>
      </c>
      <c r="H17" s="4">
        <v>3</v>
      </c>
      <c r="I17" s="4">
        <v>1</v>
      </c>
      <c r="J17" s="4">
        <v>3</v>
      </c>
      <c r="K17" s="4" t="s">
        <v>30</v>
      </c>
      <c r="L17" s="4">
        <v>978.6</v>
      </c>
      <c r="M17" s="4">
        <v>978.6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44965</v>
      </c>
      <c r="S17" s="6">
        <v>44981</v>
      </c>
      <c r="T17" s="4" t="s">
        <v>34</v>
      </c>
      <c r="U17" s="4">
        <v>978.6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28</v>
      </c>
      <c r="E18" s="4" t="s">
        <v>75</v>
      </c>
      <c r="F18" s="6">
        <v>44965</v>
      </c>
      <c r="G18" s="6">
        <v>44966</v>
      </c>
      <c r="H18" s="4">
        <v>1</v>
      </c>
      <c r="I18" s="4">
        <v>1</v>
      </c>
      <c r="J18" s="4">
        <v>1</v>
      </c>
      <c r="K18" s="4" t="s">
        <v>30</v>
      </c>
      <c r="L18" s="4">
        <v>358.5</v>
      </c>
      <c r="M18" s="4">
        <v>358.5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44965</v>
      </c>
      <c r="S18" s="6">
        <v>44981</v>
      </c>
      <c r="T18" s="4" t="s">
        <v>34</v>
      </c>
      <c r="U18" s="4">
        <v>358.5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28</v>
      </c>
      <c r="E19" s="4" t="s">
        <v>89</v>
      </c>
      <c r="F19" s="6">
        <v>44965</v>
      </c>
      <c r="G19" s="6">
        <v>44966</v>
      </c>
      <c r="H19" s="4">
        <v>1</v>
      </c>
      <c r="I19" s="4">
        <v>1</v>
      </c>
      <c r="J19" s="4">
        <v>1</v>
      </c>
      <c r="K19" s="4" t="s">
        <v>30</v>
      </c>
      <c r="L19" s="4">
        <v>326.2</v>
      </c>
      <c r="M19" s="4">
        <v>326.2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44965</v>
      </c>
      <c r="S19" s="6">
        <v>44981</v>
      </c>
      <c r="T19" s="4" t="s">
        <v>34</v>
      </c>
      <c r="U19" s="4">
        <v>326.2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44965</v>
      </c>
      <c r="G20" s="6">
        <v>44966</v>
      </c>
      <c r="H20" s="4">
        <v>1</v>
      </c>
      <c r="I20" s="4">
        <v>1</v>
      </c>
      <c r="J20" s="4">
        <v>1</v>
      </c>
      <c r="K20" s="4" t="s">
        <v>30</v>
      </c>
      <c r="L20" s="4">
        <v>1767.5</v>
      </c>
      <c r="M20" s="4">
        <v>1767.5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44965</v>
      </c>
      <c r="S20" s="6">
        <v>44981</v>
      </c>
      <c r="T20" s="4" t="s">
        <v>34</v>
      </c>
      <c r="U20" s="4">
        <v>1767.5</v>
      </c>
      <c r="V20" s="4">
        <v>0</v>
      </c>
      <c r="W20" s="4">
        <v>0</v>
      </c>
      <c r="X20" s="4" t="s">
        <v>95</v>
      </c>
      <c r="Y20" s="4" t="s">
        <v>96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28</v>
      </c>
      <c r="E21" s="4" t="s">
        <v>75</v>
      </c>
      <c r="F21" s="6">
        <v>44965</v>
      </c>
      <c r="G21" s="6">
        <v>44966</v>
      </c>
      <c r="H21" s="4">
        <v>2</v>
      </c>
      <c r="I21" s="4">
        <v>1</v>
      </c>
      <c r="J21" s="4">
        <v>2</v>
      </c>
      <c r="K21" s="4" t="s">
        <v>30</v>
      </c>
      <c r="L21" s="4">
        <v>669.2</v>
      </c>
      <c r="M21" s="4">
        <v>669.2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44965</v>
      </c>
      <c r="S21" s="6">
        <v>44981</v>
      </c>
      <c r="T21" s="4" t="s">
        <v>34</v>
      </c>
      <c r="U21" s="4">
        <v>669.2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99</v>
      </c>
      <c r="B22" s="4" t="s">
        <v>26</v>
      </c>
      <c r="C22" s="4" t="s">
        <v>27</v>
      </c>
      <c r="D22" s="4" t="s">
        <v>100</v>
      </c>
      <c r="E22" s="4" t="s">
        <v>101</v>
      </c>
      <c r="F22" s="6">
        <v>44965</v>
      </c>
      <c r="G22" s="6">
        <v>44966</v>
      </c>
      <c r="H22" s="4">
        <v>1</v>
      </c>
      <c r="I22" s="4">
        <v>1</v>
      </c>
      <c r="J22" s="4">
        <v>1</v>
      </c>
      <c r="K22" s="4" t="s">
        <v>30</v>
      </c>
      <c r="L22" s="4">
        <v>153</v>
      </c>
      <c r="M22" s="4">
        <v>153</v>
      </c>
      <c r="N22" s="4" t="s">
        <v>102</v>
      </c>
      <c r="O22" s="4" t="s">
        <v>32</v>
      </c>
      <c r="P22" s="4" t="s">
        <v>33</v>
      </c>
      <c r="Q22" s="4">
        <v>0</v>
      </c>
      <c r="R22" s="7">
        <v>44965</v>
      </c>
      <c r="S22" s="6">
        <v>44981</v>
      </c>
      <c r="T22" s="4" t="s">
        <v>34</v>
      </c>
      <c r="U22" s="4">
        <v>153</v>
      </c>
      <c r="V22" s="4">
        <v>0</v>
      </c>
      <c r="W22" s="4">
        <v>0</v>
      </c>
      <c r="X22" s="4" t="s">
        <v>103</v>
      </c>
      <c r="Y22" s="4" t="s">
        <v>35</v>
      </c>
    </row>
    <row r="23" s="4" customFormat="1" spans="1:25">
      <c r="A23" s="4" t="s">
        <v>91</v>
      </c>
      <c r="B23" s="4" t="s">
        <v>26</v>
      </c>
      <c r="C23" s="4" t="s">
        <v>53</v>
      </c>
      <c r="D23" s="4" t="s">
        <v>92</v>
      </c>
      <c r="E23" s="4" t="s">
        <v>93</v>
      </c>
      <c r="F23" s="6">
        <v>44965</v>
      </c>
      <c r="G23" s="6">
        <v>44966</v>
      </c>
      <c r="H23" s="4">
        <v>1</v>
      </c>
      <c r="I23" s="4">
        <v>1</v>
      </c>
      <c r="J23" s="4">
        <v>1</v>
      </c>
      <c r="K23" s="4" t="s">
        <v>30</v>
      </c>
      <c r="L23" s="4">
        <v>-1767.5</v>
      </c>
      <c r="M23" s="4">
        <v>-1767.5</v>
      </c>
      <c r="N23" s="4" t="s">
        <v>94</v>
      </c>
      <c r="O23" s="4" t="s">
        <v>32</v>
      </c>
      <c r="P23" s="4" t="s">
        <v>33</v>
      </c>
      <c r="Q23" s="4">
        <v>0</v>
      </c>
      <c r="R23" s="7">
        <v>44965</v>
      </c>
      <c r="S23" s="6">
        <v>44981</v>
      </c>
      <c r="T23" s="4" t="s">
        <v>34</v>
      </c>
      <c r="U23" s="4">
        <v>-1767.5</v>
      </c>
      <c r="V23" s="4">
        <v>0</v>
      </c>
      <c r="W23" s="4">
        <v>0</v>
      </c>
      <c r="X23" s="4" t="s">
        <v>95</v>
      </c>
      <c r="Y23" s="4" t="s">
        <v>96</v>
      </c>
    </row>
    <row r="24" s="4" customFormat="1" spans="1:25">
      <c r="A24" s="4" t="s">
        <v>83</v>
      </c>
      <c r="B24" s="4" t="s">
        <v>26</v>
      </c>
      <c r="C24" s="4" t="s">
        <v>53</v>
      </c>
      <c r="D24" s="4" t="s">
        <v>28</v>
      </c>
      <c r="E24" s="4" t="s">
        <v>84</v>
      </c>
      <c r="F24" s="6">
        <v>44965</v>
      </c>
      <c r="G24" s="6">
        <v>44966</v>
      </c>
      <c r="H24" s="4">
        <v>3</v>
      </c>
      <c r="I24" s="4">
        <v>1</v>
      </c>
      <c r="J24" s="4">
        <v>3</v>
      </c>
      <c r="K24" s="4" t="s">
        <v>30</v>
      </c>
      <c r="L24" s="4">
        <v>-978.6</v>
      </c>
      <c r="M24" s="4">
        <v>-978.6</v>
      </c>
      <c r="N24" s="4" t="s">
        <v>85</v>
      </c>
      <c r="O24" s="4" t="s">
        <v>32</v>
      </c>
      <c r="P24" s="4" t="s">
        <v>33</v>
      </c>
      <c r="Q24" s="4">
        <v>0</v>
      </c>
      <c r="R24" s="7">
        <v>44965</v>
      </c>
      <c r="S24" s="6">
        <v>44981</v>
      </c>
      <c r="T24" s="4" t="s">
        <v>34</v>
      </c>
      <c r="U24" s="4">
        <v>-978.6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105</v>
      </c>
      <c r="E25" s="4" t="s">
        <v>106</v>
      </c>
      <c r="F25" s="6">
        <v>44965</v>
      </c>
      <c r="G25" s="6">
        <v>44966</v>
      </c>
      <c r="H25" s="4">
        <v>1</v>
      </c>
      <c r="I25" s="4">
        <v>1</v>
      </c>
      <c r="J25" s="4">
        <v>1</v>
      </c>
      <c r="K25" s="4" t="s">
        <v>30</v>
      </c>
      <c r="L25" s="4">
        <v>210.12</v>
      </c>
      <c r="M25" s="4">
        <v>210.12</v>
      </c>
      <c r="N25" s="4" t="s">
        <v>107</v>
      </c>
      <c r="O25" s="4" t="s">
        <v>32</v>
      </c>
      <c r="P25" s="4" t="s">
        <v>33</v>
      </c>
      <c r="Q25" s="4">
        <v>0</v>
      </c>
      <c r="R25" s="7">
        <v>44965</v>
      </c>
      <c r="S25" s="6">
        <v>44981</v>
      </c>
      <c r="T25" s="4" t="s">
        <v>34</v>
      </c>
      <c r="U25" s="4">
        <v>210.12</v>
      </c>
      <c r="V25" s="4">
        <v>0</v>
      </c>
      <c r="W25" s="4">
        <v>0</v>
      </c>
      <c r="X25" s="4" t="s">
        <v>108</v>
      </c>
      <c r="Y25" s="4" t="s">
        <v>109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G31" sqref="G31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hidden="1" spans="1:10">
      <c r="A2" s="8" t="s">
        <v>111</v>
      </c>
      <c r="B2" s="6">
        <v>44963</v>
      </c>
      <c r="C2" s="6">
        <v>44966</v>
      </c>
      <c r="D2" s="4">
        <v>652.4</v>
      </c>
      <c r="E2" s="4">
        <v>652.4</v>
      </c>
      <c r="F2" s="9" t="s">
        <v>112</v>
      </c>
      <c r="G2" s="4">
        <f>D2-E2</f>
        <v>0</v>
      </c>
      <c r="H2" s="4" t="str">
        <f>$H$1&amp;F2</f>
        <v>，202302071402190001</v>
      </c>
      <c r="I2" s="4" t="e">
        <f>VLOOKUP(A2,HOP!A:U,21,0)</f>
        <v>#N/A</v>
      </c>
      <c r="J2" s="4">
        <v>2.7</v>
      </c>
    </row>
    <row r="3" s="4" customFormat="1" hidden="1" spans="1:10">
      <c r="A3" s="8" t="s">
        <v>113</v>
      </c>
      <c r="B3" s="6">
        <v>44965</v>
      </c>
      <c r="C3" s="6">
        <v>44966</v>
      </c>
      <c r="D3" s="4">
        <v>334.6</v>
      </c>
      <c r="E3" s="4">
        <v>334.6</v>
      </c>
      <c r="F3" s="9" t="s">
        <v>114</v>
      </c>
      <c r="G3" s="4">
        <f t="shared" ref="G3:G21" si="0">D3-E3</f>
        <v>0</v>
      </c>
      <c r="H3" s="4" t="str">
        <f t="shared" ref="H3:H21" si="1">$H$1&amp;F3</f>
        <v>，202302032029110069</v>
      </c>
      <c r="I3" s="4" t="e">
        <f>VLOOKUP(A3,HOP!A:U,21,0)</f>
        <v>#N/A</v>
      </c>
      <c r="J3" s="4">
        <v>2.3</v>
      </c>
    </row>
    <row r="4" s="4" customFormat="1" hidden="1" spans="1:10">
      <c r="A4" s="8" t="s">
        <v>115</v>
      </c>
      <c r="B4" s="6">
        <v>44963</v>
      </c>
      <c r="C4" s="6">
        <v>44966</v>
      </c>
      <c r="D4" s="4">
        <v>978.6</v>
      </c>
      <c r="E4" s="4">
        <v>978.6</v>
      </c>
      <c r="F4" s="9" t="s">
        <v>116</v>
      </c>
      <c r="G4" s="4">
        <f t="shared" si="0"/>
        <v>0</v>
      </c>
      <c r="H4" s="4" t="str">
        <f t="shared" si="1"/>
        <v>，202302051525200021</v>
      </c>
      <c r="I4" s="4" t="e">
        <f>VLOOKUP(A4,HOP!A:U,21,0)</f>
        <v>#N/A</v>
      </c>
      <c r="J4" s="4">
        <v>2.5</v>
      </c>
    </row>
    <row r="5" s="4" customFormat="1" hidden="1" spans="1:9">
      <c r="A5" s="5">
        <v>999222545316209</v>
      </c>
      <c r="B5" s="6">
        <v>44965</v>
      </c>
      <c r="C5" s="6">
        <v>44966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999222562038510</v>
      </c>
      <c r="B6" s="6">
        <v>44965</v>
      </c>
      <c r="C6" s="6">
        <v>44966</v>
      </c>
      <c r="D6" s="4">
        <v>333.3</v>
      </c>
      <c r="E6" s="4" t="str">
        <f>VLOOKUP(A6,HOP!A:L,12,0)</f>
        <v>333.30</v>
      </c>
      <c r="F6" s="4" t="str">
        <f>VLOOKUP(A6,HOP!A:C,3,0)</f>
        <v>3009097</v>
      </c>
      <c r="G6" s="4">
        <f t="shared" si="0"/>
        <v>0</v>
      </c>
      <c r="H6" s="4" t="str">
        <f t="shared" si="1"/>
        <v>，3009097</v>
      </c>
      <c r="I6" s="4" t="str">
        <f>VLOOKUP(A6,HOP!A:U,21,0)</f>
        <v>直连</v>
      </c>
    </row>
    <row r="7" s="4" customFormat="1" spans="1:9">
      <c r="A7" s="5">
        <v>22579126284</v>
      </c>
      <c r="B7" s="6">
        <v>44965</v>
      </c>
      <c r="C7" s="6">
        <v>44966</v>
      </c>
      <c r="D7" s="4">
        <v>501.97</v>
      </c>
      <c r="E7" s="4" t="str">
        <f>VLOOKUP(A7,HOP!A:L,12,0)</f>
        <v>501.97</v>
      </c>
      <c r="F7" s="4" t="str">
        <f>VLOOKUP(A7,HOP!A:C,3,0)</f>
        <v>3011926</v>
      </c>
      <c r="G7" s="4">
        <f t="shared" si="0"/>
        <v>0</v>
      </c>
      <c r="H7" s="4" t="str">
        <f t="shared" si="1"/>
        <v>，3011926</v>
      </c>
      <c r="I7" s="4" t="str">
        <f>VLOOKUP(A7,HOP!A:U,21,0)</f>
        <v>直连</v>
      </c>
    </row>
    <row r="8" s="4" customFormat="1" spans="1:9">
      <c r="A8" s="5">
        <v>999222579551160</v>
      </c>
      <c r="B8" s="6">
        <v>44965</v>
      </c>
      <c r="C8" s="6">
        <v>44966</v>
      </c>
      <c r="D8" s="4">
        <v>583.78</v>
      </c>
      <c r="E8" s="4" t="str">
        <f>VLOOKUP(A8,HOP!A:L,12,0)</f>
        <v>583.78</v>
      </c>
      <c r="F8" s="4" t="str">
        <f>VLOOKUP(A8,HOP!A:C,3,0)</f>
        <v>3012040</v>
      </c>
      <c r="G8" s="4">
        <f t="shared" si="0"/>
        <v>0</v>
      </c>
      <c r="H8" s="4" t="str">
        <f t="shared" si="1"/>
        <v>，3012040</v>
      </c>
      <c r="I8" s="4" t="str">
        <f>VLOOKUP(A8,HOP!A:U,21,0)</f>
        <v>直连</v>
      </c>
    </row>
    <row r="9" s="4" customFormat="1" hidden="1" spans="1:10">
      <c r="A9" s="8" t="s">
        <v>117</v>
      </c>
      <c r="B9" s="6">
        <v>44965</v>
      </c>
      <c r="C9" s="6">
        <v>44966</v>
      </c>
      <c r="D9" s="4">
        <v>334.6</v>
      </c>
      <c r="E9" s="4">
        <v>334.6</v>
      </c>
      <c r="F9" s="9" t="s">
        <v>118</v>
      </c>
      <c r="G9" s="4">
        <f t="shared" si="0"/>
        <v>0</v>
      </c>
      <c r="H9" s="4" t="str">
        <f t="shared" si="1"/>
        <v>，202302072140480069</v>
      </c>
      <c r="I9" s="4" t="e">
        <f>VLOOKUP(A9,HOP!A:U,21,0)</f>
        <v>#N/A</v>
      </c>
      <c r="J9" s="4">
        <v>2.7</v>
      </c>
    </row>
    <row r="10" s="4" customFormat="1" spans="1:9">
      <c r="A10" s="5">
        <v>999222587491906</v>
      </c>
      <c r="B10" s="6">
        <v>44965</v>
      </c>
      <c r="C10" s="6">
        <v>44966</v>
      </c>
      <c r="D10" s="4">
        <v>1563.48</v>
      </c>
      <c r="E10" s="4" t="str">
        <f>VLOOKUP(A10,HOP!A:L,12,0)</f>
        <v>1563.48</v>
      </c>
      <c r="F10" s="4" t="str">
        <f>VLOOKUP(A10,HOP!A:C,3,0)</f>
        <v>3012844</v>
      </c>
      <c r="G10" s="4">
        <f t="shared" si="0"/>
        <v>0</v>
      </c>
      <c r="H10" s="4" t="str">
        <f t="shared" si="1"/>
        <v>，3012844</v>
      </c>
      <c r="I10" s="4" t="str">
        <f>VLOOKUP(A10,HOP!A:U,21,0)</f>
        <v>直连</v>
      </c>
    </row>
    <row r="11" s="4" customFormat="1" hidden="1" spans="1:10">
      <c r="A11" s="8" t="s">
        <v>119</v>
      </c>
      <c r="B11" s="6">
        <v>44965</v>
      </c>
      <c r="C11" s="6">
        <v>44966</v>
      </c>
      <c r="D11" s="4">
        <v>334.6</v>
      </c>
      <c r="E11" s="4">
        <v>334.6</v>
      </c>
      <c r="F11" s="9" t="s">
        <v>120</v>
      </c>
      <c r="G11" s="4">
        <f t="shared" si="0"/>
        <v>0</v>
      </c>
      <c r="H11" s="4" t="str">
        <f t="shared" si="1"/>
        <v>，202302081152200071</v>
      </c>
      <c r="I11" s="4" t="e">
        <f>VLOOKUP(A11,HOP!A:U,21,0)</f>
        <v>#N/A</v>
      </c>
      <c r="J11" s="4">
        <v>2.8</v>
      </c>
    </row>
    <row r="12" s="4" customFormat="1" hidden="1" spans="1:10">
      <c r="A12" s="5">
        <v>22592520465</v>
      </c>
      <c r="B12" s="6">
        <v>44965</v>
      </c>
      <c r="C12" s="6">
        <v>44966</v>
      </c>
      <c r="D12" s="4">
        <v>326.2</v>
      </c>
      <c r="E12" s="4">
        <v>326.2</v>
      </c>
      <c r="F12" s="9" t="s">
        <v>121</v>
      </c>
      <c r="G12" s="4">
        <f t="shared" si="0"/>
        <v>0</v>
      </c>
      <c r="H12" s="4" t="str">
        <f t="shared" si="1"/>
        <v>，202302081223330020</v>
      </c>
      <c r="I12" s="4" t="e">
        <f>VLOOKUP(A12,HOP!A:U,21,0)</f>
        <v>#N/A</v>
      </c>
      <c r="J12" s="4">
        <v>2.8</v>
      </c>
    </row>
    <row r="13" s="4" customFormat="1" hidden="1" spans="1:10">
      <c r="A13" s="8" t="s">
        <v>122</v>
      </c>
      <c r="B13" s="6">
        <v>44965</v>
      </c>
      <c r="C13" s="6">
        <v>44966</v>
      </c>
      <c r="D13" s="4">
        <v>326.2</v>
      </c>
      <c r="E13" s="4">
        <v>326.2</v>
      </c>
      <c r="F13" s="9" t="s">
        <v>123</v>
      </c>
      <c r="G13" s="4">
        <f t="shared" si="0"/>
        <v>0</v>
      </c>
      <c r="H13" s="4" t="str">
        <f t="shared" si="1"/>
        <v>，202302081219130020</v>
      </c>
      <c r="I13" s="4" t="e">
        <f>VLOOKUP(A13,HOP!A:U,21,0)</f>
        <v>#N/A</v>
      </c>
      <c r="J13" s="4">
        <v>2.8</v>
      </c>
    </row>
    <row r="14" s="4" customFormat="1" hidden="1" spans="1:10">
      <c r="A14" s="8" t="s">
        <v>124</v>
      </c>
      <c r="B14" s="6">
        <v>44965</v>
      </c>
      <c r="C14" s="6">
        <v>44966</v>
      </c>
      <c r="D14" s="4">
        <v>326.2</v>
      </c>
      <c r="E14" s="4">
        <v>326.2</v>
      </c>
      <c r="F14" s="9" t="s">
        <v>125</v>
      </c>
      <c r="G14" s="4">
        <f t="shared" si="0"/>
        <v>0</v>
      </c>
      <c r="H14" s="4" t="str">
        <f t="shared" si="1"/>
        <v>，202302081333250071</v>
      </c>
      <c r="I14" s="4" t="e">
        <f>VLOOKUP(A14,HOP!A:U,21,0)</f>
        <v>#N/A</v>
      </c>
      <c r="J14" s="4">
        <v>2.8</v>
      </c>
    </row>
    <row r="15" s="4" customFormat="1" hidden="1" spans="1:9">
      <c r="A15" s="5">
        <v>999222594928500</v>
      </c>
      <c r="B15" s="6">
        <v>44965</v>
      </c>
      <c r="C15" s="6">
        <v>44966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10">
      <c r="A16" s="8" t="s">
        <v>126</v>
      </c>
      <c r="B16" s="6">
        <v>44965</v>
      </c>
      <c r="C16" s="6">
        <v>44966</v>
      </c>
      <c r="D16" s="4">
        <v>358.5</v>
      </c>
      <c r="E16" s="4">
        <v>358.5</v>
      </c>
      <c r="F16" s="9" t="s">
        <v>127</v>
      </c>
      <c r="G16" s="4">
        <f t="shared" si="0"/>
        <v>0</v>
      </c>
      <c r="H16" s="4" t="str">
        <f t="shared" si="1"/>
        <v>，202302081524090025</v>
      </c>
      <c r="I16" s="4" t="e">
        <f>VLOOKUP(A16,HOP!A:U,21,0)</f>
        <v>#N/A</v>
      </c>
      <c r="J16" s="4">
        <v>2.8</v>
      </c>
    </row>
    <row r="17" s="4" customFormat="1" hidden="1" spans="1:10">
      <c r="A17" s="8" t="s">
        <v>128</v>
      </c>
      <c r="B17" s="6">
        <v>44965</v>
      </c>
      <c r="C17" s="6">
        <v>44966</v>
      </c>
      <c r="D17" s="4">
        <v>326.2</v>
      </c>
      <c r="E17" s="4">
        <v>326.2</v>
      </c>
      <c r="F17" s="9" t="s">
        <v>129</v>
      </c>
      <c r="G17" s="4">
        <f t="shared" si="0"/>
        <v>0</v>
      </c>
      <c r="H17" s="4" t="str">
        <f t="shared" si="1"/>
        <v>，202302081553260025</v>
      </c>
      <c r="I17" s="4" t="e">
        <f>VLOOKUP(A17,HOP!A:U,21,0)</f>
        <v>#N/A</v>
      </c>
      <c r="J17" s="4">
        <v>2.8</v>
      </c>
    </row>
    <row r="18" s="4" customFormat="1" hidden="1" spans="1:9">
      <c r="A18" s="5">
        <v>999222599677688</v>
      </c>
      <c r="B18" s="6">
        <v>44965</v>
      </c>
      <c r="C18" s="6">
        <v>44966</v>
      </c>
      <c r="D18" s="4">
        <v>0</v>
      </c>
      <c r="E18" s="4" t="str">
        <f>VLOOKUP(A18,HOP!A:L,12,0)</f>
        <v>0.00</v>
      </c>
      <c r="F18" s="4" t="str">
        <f>VLOOKUP(A18,HOP!A:C,3,0)</f>
        <v>3014306</v>
      </c>
      <c r="G18" s="4">
        <f t="shared" si="0"/>
        <v>0</v>
      </c>
      <c r="H18" s="4" t="str">
        <f t="shared" si="1"/>
        <v>，3014306</v>
      </c>
      <c r="I18" s="4" t="str">
        <f>VLOOKUP(A18,HOP!A:U,21,0)</f>
        <v>直连</v>
      </c>
    </row>
    <row r="19" s="4" customFormat="1" hidden="1" spans="1:10">
      <c r="A19" s="8" t="s">
        <v>130</v>
      </c>
      <c r="B19" s="6">
        <v>44965</v>
      </c>
      <c r="C19" s="6">
        <v>44966</v>
      </c>
      <c r="D19" s="4">
        <v>669.2</v>
      </c>
      <c r="E19" s="4">
        <v>669.2</v>
      </c>
      <c r="F19" s="9" t="s">
        <v>131</v>
      </c>
      <c r="G19" s="4">
        <f t="shared" si="0"/>
        <v>0</v>
      </c>
      <c r="H19" s="4" t="str">
        <f t="shared" si="1"/>
        <v>，202302081644460021</v>
      </c>
      <c r="I19" s="4" t="e">
        <f>VLOOKUP(A19,HOP!A:U,21,0)</f>
        <v>#N/A</v>
      </c>
      <c r="J19" s="4">
        <v>2.8</v>
      </c>
    </row>
    <row r="20" s="4" customFormat="1" spans="1:9">
      <c r="A20" s="5">
        <v>999222600669093</v>
      </c>
      <c r="B20" s="6">
        <v>44965</v>
      </c>
      <c r="C20" s="6">
        <v>44966</v>
      </c>
      <c r="D20" s="4">
        <v>153</v>
      </c>
      <c r="E20" s="4" t="str">
        <f>VLOOKUP(A20,HOP!A:L,12,0)</f>
        <v>153.00</v>
      </c>
      <c r="F20" s="4" t="str">
        <f>VLOOKUP(A20,HOP!A:C,3,0)</f>
        <v>3014439</v>
      </c>
      <c r="G20" s="4">
        <f t="shared" si="0"/>
        <v>0</v>
      </c>
      <c r="H20" s="4" t="str">
        <f t="shared" si="1"/>
        <v>，3014439</v>
      </c>
      <c r="I20" s="4" t="str">
        <f>VLOOKUP(A20,HOP!A:U,21,0)</f>
        <v>直采</v>
      </c>
    </row>
    <row r="21" s="4" customFormat="1" spans="1:9">
      <c r="A21" s="5">
        <v>999222603325473</v>
      </c>
      <c r="B21" s="6">
        <v>44965</v>
      </c>
      <c r="C21" s="6">
        <v>44966</v>
      </c>
      <c r="D21" s="4">
        <v>210.12</v>
      </c>
      <c r="E21" s="4" t="str">
        <f>VLOOKUP(A21,HOP!A:L,12,0)</f>
        <v>210.12</v>
      </c>
      <c r="F21" s="4" t="str">
        <f>VLOOKUP(A21,HOP!A:C,3,0)</f>
        <v>3014853</v>
      </c>
      <c r="G21" s="4">
        <f t="shared" si="0"/>
        <v>0</v>
      </c>
      <c r="H21" s="4" t="str">
        <f t="shared" si="1"/>
        <v>，3014853</v>
      </c>
      <c r="I21" s="4" t="str">
        <f>VLOOKUP(A21,HOP!A:U,21,0)</f>
        <v>直采</v>
      </c>
    </row>
    <row r="23" spans="4:4">
      <c r="D23" s="4">
        <f>SUM(D2:D22)</f>
        <v>8312.95</v>
      </c>
    </row>
    <row r="27" spans="1:4">
      <c r="A27" s="4" t="s">
        <v>132</v>
      </c>
      <c r="C27" s="4">
        <v>363.12</v>
      </c>
      <c r="D27" s="4">
        <v>412.01</v>
      </c>
    </row>
    <row r="28" spans="1:4">
      <c r="A28" s="4" t="s">
        <v>133</v>
      </c>
      <c r="C28" s="4">
        <v>2982.53</v>
      </c>
      <c r="D28" s="4">
        <v>3384.14</v>
      </c>
    </row>
    <row r="29" spans="1:4">
      <c r="A29" s="4" t="s">
        <v>134</v>
      </c>
      <c r="C29" s="4">
        <v>4967.3</v>
      </c>
      <c r="D29" s="4">
        <v>5636.16</v>
      </c>
    </row>
    <row r="30" spans="1:4">
      <c r="A30" s="4" t="s">
        <v>135</v>
      </c>
      <c r="C30" s="4">
        <f>SUBTOTAL(9,C27:C29)</f>
        <v>8312.95</v>
      </c>
      <c r="D30" s="4">
        <f>SUBTOTAL(9,D27:D29)</f>
        <v>9432.31</v>
      </c>
    </row>
    <row r="31" spans="1:1">
      <c r="A31" s="4" t="s">
        <v>136</v>
      </c>
    </row>
  </sheetData>
  <autoFilter ref="A1:X21">
    <filterColumn colId="3">
      <filters>
        <filter val="326.2"/>
        <filter val="669.2"/>
        <filter val="210.12"/>
        <filter val="153"/>
        <filter val="333.3"/>
        <filter val="652.4"/>
        <filter val="358.5"/>
        <filter val="334.6"/>
        <filter val="978.6"/>
        <filter val="501.97"/>
        <filter val="583.78"/>
        <filter val="1563.48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3">
        <v>999222603325473</v>
      </c>
      <c r="B2" s="1" t="s">
        <v>156</v>
      </c>
      <c r="C2" s="1" t="s">
        <v>157</v>
      </c>
      <c r="D2" s="1" t="s">
        <v>158</v>
      </c>
      <c r="E2" s="1" t="s">
        <v>107</v>
      </c>
      <c r="F2" s="1" t="s">
        <v>156</v>
      </c>
      <c r="G2" s="1" t="s">
        <v>159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168</v>
      </c>
      <c r="T2" s="1" t="s">
        <v>169</v>
      </c>
      <c r="U2" s="1" t="s">
        <v>170</v>
      </c>
      <c r="V2" s="1" t="s">
        <v>171</v>
      </c>
    </row>
    <row r="3" s="1" customFormat="1" spans="1:22">
      <c r="A3" s="3">
        <v>999222600669093</v>
      </c>
      <c r="B3" s="1" t="s">
        <v>156</v>
      </c>
      <c r="C3" s="1" t="s">
        <v>172</v>
      </c>
      <c r="D3" s="1" t="s">
        <v>173</v>
      </c>
      <c r="E3" s="1" t="s">
        <v>102</v>
      </c>
      <c r="F3" s="1" t="s">
        <v>156</v>
      </c>
      <c r="G3" s="1" t="s">
        <v>159</v>
      </c>
      <c r="H3" s="1" t="s">
        <v>160</v>
      </c>
      <c r="I3" s="1" t="s">
        <v>174</v>
      </c>
      <c r="J3" s="1" t="s">
        <v>162</v>
      </c>
      <c r="K3" s="1" t="s">
        <v>174</v>
      </c>
      <c r="L3" s="1" t="s">
        <v>174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175</v>
      </c>
      <c r="S3" s="1" t="s">
        <v>168</v>
      </c>
      <c r="T3" s="1" t="s">
        <v>169</v>
      </c>
      <c r="U3" s="1" t="s">
        <v>170</v>
      </c>
      <c r="V3" s="1" t="s">
        <v>171</v>
      </c>
    </row>
    <row r="4" s="1" customFormat="1" spans="1:22">
      <c r="A4" s="3">
        <v>999222599677688</v>
      </c>
      <c r="B4" s="1" t="s">
        <v>156</v>
      </c>
      <c r="C4" s="1" t="s">
        <v>176</v>
      </c>
      <c r="D4" s="1" t="s">
        <v>177</v>
      </c>
      <c r="E4" s="1" t="s">
        <v>178</v>
      </c>
      <c r="F4" s="1" t="s">
        <v>156</v>
      </c>
      <c r="G4" s="1" t="s">
        <v>159</v>
      </c>
      <c r="H4" s="1" t="s">
        <v>160</v>
      </c>
      <c r="I4" s="1" t="s">
        <v>179</v>
      </c>
      <c r="J4" s="1" t="s">
        <v>162</v>
      </c>
      <c r="K4" s="1" t="s">
        <v>179</v>
      </c>
      <c r="L4" s="1" t="s">
        <v>164</v>
      </c>
      <c r="M4" s="1" t="s">
        <v>180</v>
      </c>
      <c r="N4" s="1" t="s">
        <v>180</v>
      </c>
      <c r="O4" s="1" t="s">
        <v>164</v>
      </c>
      <c r="P4" s="1" t="s">
        <v>165</v>
      </c>
      <c r="Q4" s="1" t="s">
        <v>166</v>
      </c>
      <c r="R4" s="1" t="s">
        <v>181</v>
      </c>
      <c r="S4" s="1" t="s">
        <v>168</v>
      </c>
      <c r="T4" s="1" t="s">
        <v>169</v>
      </c>
      <c r="U4" s="1" t="s">
        <v>182</v>
      </c>
      <c r="V4" s="1" t="s">
        <v>171</v>
      </c>
    </row>
    <row r="5" s="1" customFormat="1" spans="1:22">
      <c r="A5" s="3">
        <v>999222587491906</v>
      </c>
      <c r="B5" s="1" t="s">
        <v>183</v>
      </c>
      <c r="C5" s="1" t="s">
        <v>184</v>
      </c>
      <c r="D5" s="1" t="s">
        <v>185</v>
      </c>
      <c r="E5" s="1" t="s">
        <v>71</v>
      </c>
      <c r="F5" s="1" t="s">
        <v>156</v>
      </c>
      <c r="G5" s="1" t="s">
        <v>159</v>
      </c>
      <c r="H5" s="1" t="s">
        <v>160</v>
      </c>
      <c r="I5" s="1" t="s">
        <v>186</v>
      </c>
      <c r="J5" s="1" t="s">
        <v>162</v>
      </c>
      <c r="K5" s="1" t="s">
        <v>186</v>
      </c>
      <c r="L5" s="1" t="s">
        <v>186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187</v>
      </c>
      <c r="S5" s="1" t="s">
        <v>168</v>
      </c>
      <c r="T5" s="1" t="s">
        <v>169</v>
      </c>
      <c r="U5" s="1" t="s">
        <v>182</v>
      </c>
      <c r="V5" s="1" t="s">
        <v>171</v>
      </c>
    </row>
    <row r="6" s="1" customFormat="1" spans="1:22">
      <c r="A6" s="3">
        <v>999222579551160</v>
      </c>
      <c r="B6" s="1" t="s">
        <v>183</v>
      </c>
      <c r="C6" s="1" t="s">
        <v>188</v>
      </c>
      <c r="D6" s="1" t="s">
        <v>189</v>
      </c>
      <c r="E6" s="1" t="s">
        <v>190</v>
      </c>
      <c r="F6" s="1" t="s">
        <v>156</v>
      </c>
      <c r="G6" s="1" t="s">
        <v>159</v>
      </c>
      <c r="H6" s="1" t="s">
        <v>160</v>
      </c>
      <c r="I6" s="1" t="s">
        <v>191</v>
      </c>
      <c r="J6" s="1" t="s">
        <v>162</v>
      </c>
      <c r="K6" s="1" t="s">
        <v>191</v>
      </c>
      <c r="L6" s="1" t="s">
        <v>191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192</v>
      </c>
      <c r="S6" s="1" t="s">
        <v>168</v>
      </c>
      <c r="T6" s="1" t="s">
        <v>169</v>
      </c>
      <c r="U6" s="1" t="s">
        <v>182</v>
      </c>
      <c r="V6" s="1" t="s">
        <v>171</v>
      </c>
    </row>
    <row r="7" s="1" customFormat="1" spans="1:22">
      <c r="A7" s="3">
        <v>22579126284</v>
      </c>
      <c r="B7" s="1" t="s">
        <v>183</v>
      </c>
      <c r="C7" s="1" t="s">
        <v>193</v>
      </c>
      <c r="D7" s="1" t="s">
        <v>194</v>
      </c>
      <c r="E7" s="1" t="s">
        <v>57</v>
      </c>
      <c r="F7" s="1" t="s">
        <v>156</v>
      </c>
      <c r="G7" s="1" t="s">
        <v>159</v>
      </c>
      <c r="H7" s="1" t="s">
        <v>160</v>
      </c>
      <c r="I7" s="1" t="s">
        <v>195</v>
      </c>
      <c r="J7" s="1" t="s">
        <v>162</v>
      </c>
      <c r="K7" s="1" t="s">
        <v>195</v>
      </c>
      <c r="L7" s="1" t="s">
        <v>195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196</v>
      </c>
      <c r="S7" s="1" t="s">
        <v>168</v>
      </c>
      <c r="T7" s="1" t="s">
        <v>169</v>
      </c>
      <c r="U7" s="1" t="s">
        <v>182</v>
      </c>
      <c r="V7" s="1" t="s">
        <v>171</v>
      </c>
    </row>
    <row r="8" s="1" customFormat="1" spans="1:22">
      <c r="A8" s="3">
        <v>999222562038510</v>
      </c>
      <c r="B8" s="1" t="s">
        <v>197</v>
      </c>
      <c r="C8" s="1" t="s">
        <v>198</v>
      </c>
      <c r="D8" s="1" t="s">
        <v>199</v>
      </c>
      <c r="E8" s="1" t="s">
        <v>50</v>
      </c>
      <c r="F8" s="1" t="s">
        <v>156</v>
      </c>
      <c r="G8" s="1" t="s">
        <v>159</v>
      </c>
      <c r="H8" s="1" t="s">
        <v>160</v>
      </c>
      <c r="I8" s="1" t="s">
        <v>200</v>
      </c>
      <c r="J8" s="1" t="s">
        <v>162</v>
      </c>
      <c r="K8" s="1" t="s">
        <v>200</v>
      </c>
      <c r="L8" s="1" t="s">
        <v>200</v>
      </c>
      <c r="M8" s="1" t="s">
        <v>163</v>
      </c>
      <c r="N8" s="1" t="s">
        <v>163</v>
      </c>
      <c r="O8" s="1" t="s">
        <v>164</v>
      </c>
      <c r="P8" s="1" t="s">
        <v>165</v>
      </c>
      <c r="Q8" s="1" t="s">
        <v>166</v>
      </c>
      <c r="R8" s="1" t="s">
        <v>201</v>
      </c>
      <c r="S8" s="1" t="s">
        <v>168</v>
      </c>
      <c r="T8" s="1" t="s">
        <v>169</v>
      </c>
      <c r="U8" s="1" t="s">
        <v>182</v>
      </c>
      <c r="V8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2023-02-24T01:25:57Z</dcterms:created>
  <dcterms:modified xsi:type="dcterms:W3CDTF">2023-02-24T01:41:03Z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F2B6A32B02774B69839C61CBC2549308</vt:lpwstr>
  </property>
  <property fmtid="{D5CDD505-2E9C-101B-9397-08002B2CF9AE}" pid="3" name="KSOProductBuildVer">
    <vt:lpwstr>2052-11.1.0.13703</vt:lpwstr>
  </property>
</Properties>
</file>