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<sst xmlns="http://schemas.openxmlformats.org/spreadsheetml/2006/main" count="292" uniqueCount="139">
  <si>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</si>
  <si>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</si>
  <si>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</si>
  <si>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</si>
  <si>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</si>
  <si>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</si>
  <si>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</si>
  <si>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</si>
  <si>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</si>
  <si>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</si>
  <si>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</si>
  <si>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</si>
  <si>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</si>
  <si>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</si>
  <si>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</si>
  <si>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</si>
  <si>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</si>
  <si>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</si>
  <si>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</si>
  <si>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</si>
  <si>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</si>
  <si>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</si>
  <si>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</si>
  <si>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</si>
  <si>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</si>
  <si>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999222466721608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</si>
  <si>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</si>
  <si>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</si>
  <si>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</si>
  <si>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</si>
  <si>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</si>
  <si>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于素霞</t>
  </si>
  <si>
    <t>CA363230223CNY</t>
  </si>
  <si>
    <t>未提现</t>
  </si>
  <si>
    <t>携程开票</t>
  </si>
  <si>
    <t xml:space="preserve">	</t>
  </si>
  <si>
    <t xml:space="preserve">999222501673785	</t>
  </si>
  <si>
    <t>商务城景大床房&lt;超值特惠&gt;&lt;双人入住&gt;&lt;日历房套餐高价值&gt;&lt;单早&gt;&lt;新酒店礼盒&gt;</t>
  </si>
  <si>
    <t>李田杰</t>
  </si>
  <si>
    <t>取消</t>
  </si>
  <si>
    <t xml:space="preserve">999222505353941	</t>
  </si>
  <si>
    <t xml:space="preserve">999222557054657	</t>
  </si>
  <si>
    <t>[武汉]麗枫酒店(武汉理工大学店)(67325052)</t>
  </si>
  <si>
    <t>豪华双床房&lt;双人入住&gt;&lt;内宾&gt;&lt;预付&gt;&lt;双早&gt;</t>
  </si>
  <si>
    <t>莫建兰</t>
  </si>
  <si>
    <t xml:space="preserve">3008138	</t>
  </si>
  <si>
    <t xml:space="preserve">105015080460	</t>
  </si>
  <si>
    <t xml:space="preserve">22561707526	</t>
  </si>
  <si>
    <t>商务江景大床房&lt;特惠专享&gt;&lt;双人入住&gt;&lt;日历房套餐高价值&gt;&lt;双早&gt;&lt;新酒店礼盒&gt;</t>
  </si>
  <si>
    <t>李建军</t>
  </si>
  <si>
    <t xml:space="preserve">999222564611342	</t>
  </si>
  <si>
    <t>刘连</t>
  </si>
  <si>
    <t xml:space="preserve">999222572886746	</t>
  </si>
  <si>
    <t>商务江景双床房&lt;特惠专享&gt;&lt;双人入住&gt;&lt;日历房套餐高价值&gt;&lt;双早&gt;&lt;新酒店礼盒&gt;</t>
  </si>
  <si>
    <t>徐永南</t>
  </si>
  <si>
    <t xml:space="preserve">999222573666308	</t>
  </si>
  <si>
    <t>[梅州]梅州客都大酒店(100660732)</t>
  </si>
  <si>
    <t>商务双床房&lt;特惠专享&gt;&lt;双人入住&gt;&lt;双早&gt;</t>
  </si>
  <si>
    <t>邓涛</t>
  </si>
  <si>
    <t xml:space="preserve">3010926	</t>
  </si>
  <si>
    <t xml:space="preserve">999222575522368	</t>
  </si>
  <si>
    <t>[香港]香港广易商务宾馆(家庭旅馆)(WIDE EVER HOSTEL)(2981749)</t>
  </si>
  <si>
    <t>标准双床房&lt;特惠专享&gt;&lt;双人入住&gt;&lt;无早&gt;</t>
  </si>
  <si>
    <t>CHEN/YIFAN</t>
  </si>
  <si>
    <t xml:space="preserve">3011265	</t>
  </si>
  <si>
    <t xml:space="preserve">999222577538697	</t>
  </si>
  <si>
    <t>廖志锋</t>
  </si>
  <si>
    <t xml:space="preserve">999222577662055	</t>
  </si>
  <si>
    <t>陈其伟</t>
  </si>
  <si>
    <t xml:space="preserve">999222577988284	</t>
  </si>
  <si>
    <t>卢淑雯</t>
  </si>
  <si>
    <t>，</t>
  </si>
  <si>
    <t>999222501673785</t>
  </si>
  <si>
    <t>202302031659210071</t>
  </si>
  <si>
    <t>999222505353941</t>
  </si>
  <si>
    <t>202302031903340069</t>
  </si>
  <si>
    <t>202302061841190069</t>
  </si>
  <si>
    <t>OP录错来源单号，错的单号999222561588073，正确单号是22561707526</t>
  </si>
  <si>
    <t>999222564611342</t>
  </si>
  <si>
    <t>202302062253230068</t>
  </si>
  <si>
    <t>999222572886746</t>
  </si>
  <si>
    <t>202302071133010020</t>
  </si>
  <si>
    <t>999222577538697</t>
  </si>
  <si>
    <t>202302071630350069</t>
  </si>
  <si>
    <t>999222577662055</t>
  </si>
  <si>
    <t>202302071639530069</t>
  </si>
  <si>
    <t>999222577988284</t>
  </si>
  <si>
    <t>202302071658550069</t>
  </si>
  <si>
    <t>A230224164756481</t>
  </si>
  <si>
    <t>A230224164700481</t>
  </si>
  <si>
    <t>房集:i230224164404 3295.6元</t>
  </si>
  <si>
    <t>CNY / HKD 当前参考汇率: 1.136238101</t>
  </si>
  <si>
    <t>总计： 4078.81 CNY/
4634.5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</si>
  <si>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</si>
  <si>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</si>
  <si>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</si>
  <si>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</si>
  <si>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</si>
  <si>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</si>
  <si>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</si>
  <si>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</si>
  <si>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</si>
  <si>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</si>
  <si>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</si>
  <si>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</si>
  <si>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</si>
  <si>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</si>
  <si>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</si>
  <si>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</si>
  <si>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</si>
  <si>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</si>
  <si>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</si>
  <si>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2023-02-07</t>
  </si>
  <si>
    <t>3010926</t>
  </si>
  <si>
    <t>梅州客都大酒店</t>
  </si>
  <si>
    <t>2023-02-08</t>
  </si>
  <si>
    <t>退房日周结</t>
  </si>
  <si>
    <t>214.20</t>
  </si>
  <si>
    <t>RMB</t>
  </si>
  <si>
    <t>0</t>
  </si>
  <si>
    <t>0.00</t>
  </si>
  <si>
    <t>携程国内直连(DD)</t>
  </si>
  <si>
    <t>01.011249</t>
  </si>
  <si>
    <t>2023-02-07 12:12:19</t>
  </si>
  <si>
    <t>否</t>
  </si>
  <si>
    <t>汇智国际旅游发展有限公司</t>
  </si>
  <si>
    <t>直采</t>
  </si>
  <si>
    <t>中国</t>
  </si>
  <si>
    <t>3011265</t>
  </si>
  <si>
    <t>香港广易商务宾馆(家庭旅馆)</t>
  </si>
  <si>
    <t>CHEN YIFAN</t>
  </si>
  <si>
    <t>244.80</t>
  </si>
  <si>
    <t>2023-02-07 14:15:07</t>
  </si>
  <si>
    <t>2023-02-06</t>
  </si>
  <si>
    <t>3008138</t>
  </si>
  <si>
    <t>麗枫酒店(武汉理工大学店)</t>
  </si>
  <si>
    <t>324.21</t>
  </si>
  <si>
    <t>2023-02-06 13:31:38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</si>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</sst>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257175</xdr:colOff>
      <xdr:row>59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191750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44965</v>
      </c>
      <c r="H2" s="4">
        <v>1</v>
      </c>
      <c r="I2" s="4">
        <v>2</v>
      </c>
      <c r="J2" s="4">
        <v>2</v>
      </c>
      <c r="K2" s="4" t="s">
        <v>30</v>
      </c>
      <c r="L2" s="4">
        <v>652.4</v>
      </c>
      <c r="M2" s="4">
        <v>652.4</v>
      </c>
      <c r="N2" s="4" t="s">
        <v>31</v>
      </c>
      <c r="O2" s="4" t="s">
        <v>32</v>
      </c>
      <c r="P2" s="4" t="s">
        <v>33</v>
      </c>
      <c r="Q2" s="4">
        <v>0</v>
      </c>
      <c r="R2" s="7">
        <v>44958</v>
      </c>
      <c r="S2" s="6">
        <v>44980</v>
      </c>
      <c r="T2" s="4" t="s">
        <v>34</v>
      </c>
      <c r="U2" s="4">
        <v>652.4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44963</v>
      </c>
      <c r="G3" s="6">
        <v>44965</v>
      </c>
      <c r="H3" s="4">
        <v>1</v>
      </c>
      <c r="I3" s="4">
        <v>2</v>
      </c>
      <c r="J3" s="4">
        <v>2</v>
      </c>
      <c r="K3" s="4" t="s">
        <v>30</v>
      </c>
      <c r="L3" s="4">
        <v>652.4</v>
      </c>
      <c r="M3" s="4">
        <v>652.4</v>
      </c>
      <c r="N3" s="4" t="s">
        <v>38</v>
      </c>
      <c r="O3" s="4" t="s">
        <v>32</v>
      </c>
      <c r="P3" s="4" t="s">
        <v>33</v>
      </c>
      <c r="Q3" s="4">
        <v>0</v>
      </c>
      <c r="R3" s="7">
        <v>44960</v>
      </c>
      <c r="S3" s="6">
        <v>44980</v>
      </c>
      <c r="T3" s="4" t="s">
        <v>34</v>
      </c>
      <c r="U3" s="4">
        <v>652.4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25</v>
      </c>
      <c r="B4" s="4" t="s">
        <v>26</v>
      </c>
      <c r="C4" s="4" t="s">
        <v>39</v>
      </c>
      <c r="D4" s="4" t="s">
        <v>28</v>
      </c>
      <c r="E4" s="4" t="s">
        <v>29</v>
      </c>
      <c r="F4" s="6">
        <v>44963</v>
      </c>
      <c r="G4" s="6">
        <v>44965</v>
      </c>
      <c r="H4" s="4">
        <v>1</v>
      </c>
      <c r="I4" s="4">
        <v>2</v>
      </c>
      <c r="J4" s="4">
        <v>2</v>
      </c>
      <c r="K4" s="4" t="s">
        <v>30</v>
      </c>
      <c r="L4" s="4">
        <v>-652.4</v>
      </c>
      <c r="M4" s="4">
        <v>-652.4</v>
      </c>
      <c r="N4" s="4" t="s">
        <v>31</v>
      </c>
      <c r="O4" s="4" t="s">
        <v>32</v>
      </c>
      <c r="P4" s="4" t="s">
        <v>33</v>
      </c>
      <c r="Q4" s="4">
        <v>0</v>
      </c>
      <c r="R4" s="7">
        <v>44958</v>
      </c>
      <c r="S4" s="6">
        <v>44980</v>
      </c>
      <c r="T4" s="4" t="s">
        <v>34</v>
      </c>
      <c r="U4" s="4">
        <v>-652.4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44963</v>
      </c>
      <c r="G5" s="6">
        <v>44965</v>
      </c>
      <c r="H5" s="4">
        <v>1</v>
      </c>
      <c r="I5" s="4">
        <v>2</v>
      </c>
      <c r="J5" s="4">
        <v>2</v>
      </c>
      <c r="K5" s="4" t="s">
        <v>30</v>
      </c>
      <c r="L5" s="4">
        <v>652.4</v>
      </c>
      <c r="M5" s="4">
        <v>652.4</v>
      </c>
      <c r="N5" s="4" t="s">
        <v>31</v>
      </c>
      <c r="O5" s="4" t="s">
        <v>32</v>
      </c>
      <c r="P5" s="4" t="s">
        <v>33</v>
      </c>
      <c r="Q5" s="4">
        <v>0</v>
      </c>
      <c r="R5" s="7">
        <v>44960</v>
      </c>
      <c r="S5" s="6">
        <v>44980</v>
      </c>
      <c r="T5" s="4" t="s">
        <v>34</v>
      </c>
      <c r="U5" s="4">
        <v>652.4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44964</v>
      </c>
      <c r="G6" s="6">
        <v>44965</v>
      </c>
      <c r="H6" s="4">
        <v>1</v>
      </c>
      <c r="I6" s="4">
        <v>1</v>
      </c>
      <c r="J6" s="4">
        <v>1</v>
      </c>
      <c r="K6" s="4" t="s">
        <v>30</v>
      </c>
      <c r="L6" s="4">
        <v>324.21</v>
      </c>
      <c r="M6" s="4">
        <v>324.21</v>
      </c>
      <c r="N6" s="4" t="s">
        <v>44</v>
      </c>
      <c r="O6" s="4" t="s">
        <v>32</v>
      </c>
      <c r="P6" s="4" t="s">
        <v>33</v>
      </c>
      <c r="Q6" s="4">
        <v>0</v>
      </c>
      <c r="R6" s="7">
        <v>44963</v>
      </c>
      <c r="S6" s="6">
        <v>44980</v>
      </c>
      <c r="T6" s="4" t="s">
        <v>34</v>
      </c>
      <c r="U6" s="4">
        <v>324.21</v>
      </c>
      <c r="V6" s="4">
        <v>0</v>
      </c>
      <c r="W6" s="4">
        <v>0</v>
      </c>
      <c r="X6" s="4" t="s">
        <v>45</v>
      </c>
      <c r="Y6" s="4" t="s">
        <v>46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28</v>
      </c>
      <c r="E7" s="4" t="s">
        <v>48</v>
      </c>
      <c r="F7" s="6">
        <v>44964</v>
      </c>
      <c r="G7" s="6">
        <v>44965</v>
      </c>
      <c r="H7" s="4">
        <v>1</v>
      </c>
      <c r="I7" s="4">
        <v>1</v>
      </c>
      <c r="J7" s="4">
        <v>1</v>
      </c>
      <c r="K7" s="4" t="s">
        <v>30</v>
      </c>
      <c r="L7" s="4">
        <v>334.6</v>
      </c>
      <c r="M7" s="4">
        <v>334.6</v>
      </c>
      <c r="N7" s="4" t="s">
        <v>49</v>
      </c>
      <c r="O7" s="4" t="s">
        <v>32</v>
      </c>
      <c r="P7" s="4" t="s">
        <v>33</v>
      </c>
      <c r="Q7" s="4">
        <v>0</v>
      </c>
      <c r="R7" s="7">
        <v>44963</v>
      </c>
      <c r="S7" s="6">
        <v>44980</v>
      </c>
      <c r="T7" s="4" t="s">
        <v>34</v>
      </c>
      <c r="U7" s="4">
        <v>334.6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28</v>
      </c>
      <c r="E8" s="4" t="s">
        <v>48</v>
      </c>
      <c r="F8" s="6">
        <v>44964</v>
      </c>
      <c r="G8" s="6">
        <v>44965</v>
      </c>
      <c r="H8" s="4">
        <v>1</v>
      </c>
      <c r="I8" s="4">
        <v>1</v>
      </c>
      <c r="J8" s="4">
        <v>1</v>
      </c>
      <c r="K8" s="4" t="s">
        <v>30</v>
      </c>
      <c r="L8" s="4">
        <v>334.6</v>
      </c>
      <c r="M8" s="4">
        <v>334.6</v>
      </c>
      <c r="N8" s="4" t="s">
        <v>51</v>
      </c>
      <c r="O8" s="4" t="s">
        <v>32</v>
      </c>
      <c r="P8" s="4" t="s">
        <v>33</v>
      </c>
      <c r="Q8" s="4">
        <v>0</v>
      </c>
      <c r="R8" s="7">
        <v>44963</v>
      </c>
      <c r="S8" s="6">
        <v>44980</v>
      </c>
      <c r="T8" s="4" t="s">
        <v>34</v>
      </c>
      <c r="U8" s="4">
        <v>334.6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28</v>
      </c>
      <c r="E9" s="4" t="s">
        <v>53</v>
      </c>
      <c r="F9" s="6">
        <v>44964</v>
      </c>
      <c r="G9" s="6">
        <v>44965</v>
      </c>
      <c r="H9" s="4">
        <v>1</v>
      </c>
      <c r="I9" s="4">
        <v>1</v>
      </c>
      <c r="J9" s="4">
        <v>1</v>
      </c>
      <c r="K9" s="4" t="s">
        <v>30</v>
      </c>
      <c r="L9" s="4">
        <v>334.6</v>
      </c>
      <c r="M9" s="4">
        <v>334.6</v>
      </c>
      <c r="N9" s="4" t="s">
        <v>54</v>
      </c>
      <c r="O9" s="4" t="s">
        <v>32</v>
      </c>
      <c r="P9" s="4" t="s">
        <v>33</v>
      </c>
      <c r="Q9" s="4">
        <v>0</v>
      </c>
      <c r="R9" s="7">
        <v>44964</v>
      </c>
      <c r="S9" s="6">
        <v>44980</v>
      </c>
      <c r="T9" s="4" t="s">
        <v>34</v>
      </c>
      <c r="U9" s="4">
        <v>334.6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55</v>
      </c>
      <c r="B10" s="4" t="s">
        <v>26</v>
      </c>
      <c r="C10" s="4" t="s">
        <v>27</v>
      </c>
      <c r="D10" s="4" t="s">
        <v>56</v>
      </c>
      <c r="E10" s="4" t="s">
        <v>57</v>
      </c>
      <c r="F10" s="6">
        <v>44964</v>
      </c>
      <c r="G10" s="6">
        <v>44965</v>
      </c>
      <c r="H10" s="4">
        <v>1</v>
      </c>
      <c r="I10" s="4">
        <v>1</v>
      </c>
      <c r="J10" s="4">
        <v>1</v>
      </c>
      <c r="K10" s="4" t="s">
        <v>30</v>
      </c>
      <c r="L10" s="4">
        <v>214.2</v>
      </c>
      <c r="M10" s="4">
        <v>214.2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44964</v>
      </c>
      <c r="S10" s="6">
        <v>44980</v>
      </c>
      <c r="T10" s="4" t="s">
        <v>34</v>
      </c>
      <c r="U10" s="4">
        <v>214.2</v>
      </c>
      <c r="V10" s="4">
        <v>0</v>
      </c>
      <c r="W10" s="4">
        <v>0</v>
      </c>
      <c r="X10" s="4" t="s">
        <v>59</v>
      </c>
      <c r="Y10" s="4" t="s">
        <v>35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44964</v>
      </c>
      <c r="G11" s="6">
        <v>44965</v>
      </c>
      <c r="H11" s="4">
        <v>1</v>
      </c>
      <c r="I11" s="4">
        <v>1</v>
      </c>
      <c r="J11" s="4">
        <v>1</v>
      </c>
      <c r="K11" s="4" t="s">
        <v>30</v>
      </c>
      <c r="L11" s="4">
        <v>244.8</v>
      </c>
      <c r="M11" s="4">
        <v>244.8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44964</v>
      </c>
      <c r="S11" s="6">
        <v>44980</v>
      </c>
      <c r="T11" s="4" t="s">
        <v>34</v>
      </c>
      <c r="U11" s="4">
        <v>244.8</v>
      </c>
      <c r="V11" s="4">
        <v>0</v>
      </c>
      <c r="W11" s="4">
        <v>0</v>
      </c>
      <c r="X11" s="4" t="s">
        <v>64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28</v>
      </c>
      <c r="E12" s="4" t="s">
        <v>53</v>
      </c>
      <c r="F12" s="6">
        <v>44964</v>
      </c>
      <c r="G12" s="6">
        <v>44965</v>
      </c>
      <c r="H12" s="4">
        <v>1</v>
      </c>
      <c r="I12" s="4">
        <v>1</v>
      </c>
      <c r="J12" s="4">
        <v>1</v>
      </c>
      <c r="K12" s="4" t="s">
        <v>30</v>
      </c>
      <c r="L12" s="4">
        <v>334.6</v>
      </c>
      <c r="M12" s="4">
        <v>334.6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44964</v>
      </c>
      <c r="S12" s="6">
        <v>44980</v>
      </c>
      <c r="T12" s="4" t="s">
        <v>34</v>
      </c>
      <c r="U12" s="4">
        <v>334.6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44964</v>
      </c>
      <c r="G13" s="6">
        <v>44965</v>
      </c>
      <c r="H13" s="4">
        <v>1</v>
      </c>
      <c r="I13" s="4">
        <v>1</v>
      </c>
      <c r="J13" s="4">
        <v>1</v>
      </c>
      <c r="K13" s="4" t="s">
        <v>30</v>
      </c>
      <c r="L13" s="4">
        <v>326.2</v>
      </c>
      <c r="M13" s="4">
        <v>326.2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44964</v>
      </c>
      <c r="S13" s="6">
        <v>44980</v>
      </c>
      <c r="T13" s="4" t="s">
        <v>34</v>
      </c>
      <c r="U13" s="4">
        <v>326.2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44964</v>
      </c>
      <c r="G14" s="6">
        <v>44965</v>
      </c>
      <c r="H14" s="4">
        <v>1</v>
      </c>
      <c r="I14" s="4">
        <v>1</v>
      </c>
      <c r="J14" s="4">
        <v>1</v>
      </c>
      <c r="K14" s="4" t="s">
        <v>30</v>
      </c>
      <c r="L14" s="4">
        <v>326.2</v>
      </c>
      <c r="M14" s="4">
        <v>326.2</v>
      </c>
      <c r="N14" s="4" t="s">
        <v>70</v>
      </c>
      <c r="O14" s="4" t="s">
        <v>32</v>
      </c>
      <c r="P14" s="4" t="s">
        <v>33</v>
      </c>
      <c r="Q14" s="4">
        <v>0</v>
      </c>
      <c r="R14" s="7">
        <v>44964</v>
      </c>
      <c r="S14" s="6">
        <v>44980</v>
      </c>
      <c r="T14" s="4" t="s">
        <v>34</v>
      </c>
      <c r="U14" s="4">
        <v>326.2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3"/>
  <sheetViews>
    <sheetView tabSelected="1" workbookViewId="0">
      <selection activeCell="A19" sqref="A19:D23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hidden="1" spans="1:9">
      <c r="A2" s="5">
        <v>999222466721608</v>
      </c>
      <c r="B2" s="6">
        <v>44963</v>
      </c>
      <c r="C2" s="6">
        <v>44965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10">
      <c r="A3" s="8" t="s">
        <v>72</v>
      </c>
      <c r="B3" s="6">
        <v>44963</v>
      </c>
      <c r="C3" s="6">
        <v>44965</v>
      </c>
      <c r="D3" s="4">
        <v>652.4</v>
      </c>
      <c r="E3" s="4">
        <v>652.4</v>
      </c>
      <c r="F3" s="9" t="s">
        <v>73</v>
      </c>
      <c r="G3" s="4">
        <f t="shared" ref="G3:G13" si="0">D3-E3</f>
        <v>0</v>
      </c>
      <c r="H3" s="4" t="str">
        <f t="shared" ref="H3:H13" si="1">$H$1&amp;F3</f>
        <v>，202302031659210071</v>
      </c>
      <c r="I3" s="4" t="e">
        <f>VLOOKUP(A3,HOP!A:U,21,0)</f>
        <v>#N/A</v>
      </c>
      <c r="J3" s="4">
        <v>2.3</v>
      </c>
    </row>
    <row r="4" s="4" customFormat="1" hidden="1" spans="1:10">
      <c r="A4" s="8" t="s">
        <v>74</v>
      </c>
      <c r="B4" s="6">
        <v>44963</v>
      </c>
      <c r="C4" s="6">
        <v>44965</v>
      </c>
      <c r="D4" s="4">
        <v>652.4</v>
      </c>
      <c r="E4" s="4">
        <v>652.4</v>
      </c>
      <c r="F4" s="9" t="s">
        <v>75</v>
      </c>
      <c r="G4" s="4">
        <f t="shared" si="0"/>
        <v>0</v>
      </c>
      <c r="H4" s="4" t="str">
        <f t="shared" si="1"/>
        <v>，202302031903340069</v>
      </c>
      <c r="I4" s="4" t="e">
        <f>VLOOKUP(A4,HOP!A:U,21,0)</f>
        <v>#N/A</v>
      </c>
      <c r="J4" s="4">
        <v>2.3</v>
      </c>
    </row>
    <row r="5" s="4" customFormat="1" spans="1:9">
      <c r="A5" s="5">
        <v>999222557054657</v>
      </c>
      <c r="B5" s="6">
        <v>44964</v>
      </c>
      <c r="C5" s="6">
        <v>44965</v>
      </c>
      <c r="D5" s="4">
        <v>324.21</v>
      </c>
      <c r="E5" s="4" t="str">
        <f>VLOOKUP(A5,HOP!A:L,12,0)</f>
        <v>324.21</v>
      </c>
      <c r="F5" s="4" t="str">
        <f>VLOOKUP(A5,HOP!A:C,3,0)</f>
        <v>3008138</v>
      </c>
      <c r="G5" s="4">
        <f t="shared" si="0"/>
        <v>0</v>
      </c>
      <c r="H5" s="4" t="str">
        <f t="shared" si="1"/>
        <v>，3008138</v>
      </c>
      <c r="I5" s="4" t="str">
        <f>VLOOKUP(A5,HOP!A:U,21,0)</f>
        <v>直连</v>
      </c>
    </row>
    <row r="6" s="4" customFormat="1" hidden="1" spans="1:12">
      <c r="A6" s="5">
        <v>22561707526</v>
      </c>
      <c r="B6" s="6">
        <v>44964</v>
      </c>
      <c r="C6" s="6">
        <v>44965</v>
      </c>
      <c r="D6" s="4">
        <v>334.6</v>
      </c>
      <c r="E6" s="4">
        <v>334.6</v>
      </c>
      <c r="F6" s="9" t="s">
        <v>76</v>
      </c>
      <c r="G6" s="4">
        <f t="shared" si="0"/>
        <v>0</v>
      </c>
      <c r="H6" s="4" t="str">
        <f t="shared" si="1"/>
        <v>，202302061841190069</v>
      </c>
      <c r="I6" s="4" t="e">
        <f>VLOOKUP(A6,HOP!A:U,21,0)</f>
        <v>#N/A</v>
      </c>
      <c r="J6" s="4">
        <v>2.6</v>
      </c>
      <c r="L6" s="4" t="s">
        <v>77</v>
      </c>
    </row>
    <row r="7" s="4" customFormat="1" hidden="1" spans="1:10">
      <c r="A7" s="8" t="s">
        <v>78</v>
      </c>
      <c r="B7" s="6">
        <v>44964</v>
      </c>
      <c r="C7" s="6">
        <v>44965</v>
      </c>
      <c r="D7" s="4">
        <v>334.6</v>
      </c>
      <c r="E7" s="4">
        <v>334.6</v>
      </c>
      <c r="F7" s="9" t="s">
        <v>79</v>
      </c>
      <c r="G7" s="4">
        <f t="shared" si="0"/>
        <v>0</v>
      </c>
      <c r="H7" s="4" t="str">
        <f t="shared" si="1"/>
        <v>，202302062253230068</v>
      </c>
      <c r="I7" s="4" t="e">
        <f>VLOOKUP(A7,HOP!A:U,21,0)</f>
        <v>#N/A</v>
      </c>
      <c r="J7" s="4">
        <v>2.6</v>
      </c>
    </row>
    <row r="8" s="4" customFormat="1" hidden="1" spans="1:10">
      <c r="A8" s="8" t="s">
        <v>80</v>
      </c>
      <c r="B8" s="6">
        <v>44964</v>
      </c>
      <c r="C8" s="6">
        <v>44965</v>
      </c>
      <c r="D8" s="4">
        <v>334.6</v>
      </c>
      <c r="E8" s="4">
        <v>334.6</v>
      </c>
      <c r="F8" s="9" t="s">
        <v>81</v>
      </c>
      <c r="G8" s="4">
        <f t="shared" si="0"/>
        <v>0</v>
      </c>
      <c r="H8" s="4" t="str">
        <f t="shared" si="1"/>
        <v>，202302071133010020</v>
      </c>
      <c r="I8" s="4" t="e">
        <f>VLOOKUP(A8,HOP!A:U,21,0)</f>
        <v>#N/A</v>
      </c>
      <c r="J8" s="4">
        <v>2.7</v>
      </c>
    </row>
    <row r="9" s="4" customFormat="1" spans="1:9">
      <c r="A9" s="5">
        <v>999222573666308</v>
      </c>
      <c r="B9" s="6">
        <v>44964</v>
      </c>
      <c r="C9" s="6">
        <v>44965</v>
      </c>
      <c r="D9" s="4">
        <v>214.2</v>
      </c>
      <c r="E9" s="4" t="str">
        <f>VLOOKUP(A9,HOP!A:L,12,0)</f>
        <v>214.20</v>
      </c>
      <c r="F9" s="4" t="str">
        <f>VLOOKUP(A9,HOP!A:C,3,0)</f>
        <v>3010926</v>
      </c>
      <c r="G9" s="4">
        <f t="shared" si="0"/>
        <v>0</v>
      </c>
      <c r="H9" s="4" t="str">
        <f t="shared" si="1"/>
        <v>，3010926</v>
      </c>
      <c r="I9" s="4" t="str">
        <f>VLOOKUP(A9,HOP!A:U,21,0)</f>
        <v>直采</v>
      </c>
    </row>
    <row r="10" s="4" customFormat="1" spans="1:9">
      <c r="A10" s="5">
        <v>999222575522368</v>
      </c>
      <c r="B10" s="6">
        <v>44964</v>
      </c>
      <c r="C10" s="6">
        <v>44965</v>
      </c>
      <c r="D10" s="4">
        <v>244.8</v>
      </c>
      <c r="E10" s="4" t="str">
        <f>VLOOKUP(A10,HOP!A:L,12,0)</f>
        <v>244.80</v>
      </c>
      <c r="F10" s="4" t="str">
        <f>VLOOKUP(A10,HOP!A:C,3,0)</f>
        <v>3011265</v>
      </c>
      <c r="G10" s="4">
        <f t="shared" si="0"/>
        <v>0</v>
      </c>
      <c r="H10" s="4" t="str">
        <f t="shared" si="1"/>
        <v>，3011265</v>
      </c>
      <c r="I10" s="4" t="str">
        <f>VLOOKUP(A10,HOP!A:U,21,0)</f>
        <v>直采</v>
      </c>
    </row>
    <row r="11" s="4" customFormat="1" hidden="1" spans="1:10">
      <c r="A11" s="8" t="s">
        <v>82</v>
      </c>
      <c r="B11" s="6">
        <v>44964</v>
      </c>
      <c r="C11" s="6">
        <v>44965</v>
      </c>
      <c r="D11" s="4">
        <v>334.6</v>
      </c>
      <c r="E11" s="4">
        <v>334.6</v>
      </c>
      <c r="F11" s="9" t="s">
        <v>83</v>
      </c>
      <c r="G11" s="4">
        <f t="shared" si="0"/>
        <v>0</v>
      </c>
      <c r="H11" s="4" t="str">
        <f t="shared" si="1"/>
        <v>，202302071630350069</v>
      </c>
      <c r="I11" s="4" t="e">
        <f>VLOOKUP(A11,HOP!A:U,21,0)</f>
        <v>#N/A</v>
      </c>
      <c r="J11" s="4">
        <v>2.7</v>
      </c>
    </row>
    <row r="12" s="4" customFormat="1" hidden="1" spans="1:10">
      <c r="A12" s="8" t="s">
        <v>84</v>
      </c>
      <c r="B12" s="6">
        <v>44964</v>
      </c>
      <c r="C12" s="6">
        <v>44965</v>
      </c>
      <c r="D12" s="4">
        <v>326.2</v>
      </c>
      <c r="E12" s="4">
        <v>326.2</v>
      </c>
      <c r="F12" s="9" t="s">
        <v>85</v>
      </c>
      <c r="G12" s="4">
        <f t="shared" si="0"/>
        <v>0</v>
      </c>
      <c r="H12" s="4" t="str">
        <f t="shared" si="1"/>
        <v>，202302071639530069</v>
      </c>
      <c r="I12" s="4" t="e">
        <f>VLOOKUP(A12,HOP!A:U,21,0)</f>
        <v>#N/A</v>
      </c>
      <c r="J12" s="4">
        <v>2.7</v>
      </c>
    </row>
    <row r="13" s="4" customFormat="1" hidden="1" spans="1:10">
      <c r="A13" s="8" t="s">
        <v>86</v>
      </c>
      <c r="B13" s="6">
        <v>44964</v>
      </c>
      <c r="C13" s="6">
        <v>44965</v>
      </c>
      <c r="D13" s="4">
        <v>326.2</v>
      </c>
      <c r="E13" s="4">
        <v>326.2</v>
      </c>
      <c r="F13" s="9" t="s">
        <v>87</v>
      </c>
      <c r="G13" s="4">
        <f t="shared" si="0"/>
        <v>0</v>
      </c>
      <c r="H13" s="4" t="str">
        <f t="shared" si="1"/>
        <v>，202302071658550069</v>
      </c>
      <c r="I13" s="4" t="e">
        <f>VLOOKUP(A13,HOP!A:U,21,0)</f>
        <v>#N/A</v>
      </c>
      <c r="J13" s="4">
        <v>2.7</v>
      </c>
    </row>
    <row r="15" spans="4:4">
      <c r="D15" s="4">
        <f>SUM(D2:D14)</f>
        <v>4078.81</v>
      </c>
    </row>
    <row r="19" spans="1:4">
      <c r="A19" s="4" t="s">
        <v>88</v>
      </c>
      <c r="C19" s="4">
        <v>459</v>
      </c>
      <c r="D19" s="4">
        <v>521.53</v>
      </c>
    </row>
    <row r="20" spans="1:4">
      <c r="A20" s="4" t="s">
        <v>89</v>
      </c>
      <c r="C20" s="4">
        <v>324.21</v>
      </c>
      <c r="D20" s="4">
        <v>368.38</v>
      </c>
    </row>
    <row r="21" spans="1:4">
      <c r="A21" s="4" t="s">
        <v>90</v>
      </c>
      <c r="C21" s="4">
        <v>3295.6</v>
      </c>
      <c r="D21" s="4">
        <v>3744.59</v>
      </c>
    </row>
    <row r="22" spans="1:4">
      <c r="A22" s="4" t="s">
        <v>91</v>
      </c>
      <c r="C22" s="4">
        <f>SUBTOTAL(9,C19:C21)</f>
        <v>4078.81</v>
      </c>
      <c r="D22" s="4">
        <f>SUBTOTAL(9,D19:D21)</f>
        <v>4634.5</v>
      </c>
    </row>
    <row r="23" spans="1:1">
      <c r="A23" s="4" t="s">
        <v>92</v>
      </c>
    </row>
  </sheetData>
  <autoFilter ref="A1:XFD23">
    <filterColumn colId="3">
      <filters blank="1">
        <filter val="324.21"/>
        <filter val="4078.81"/>
        <filter val="214.2"/>
        <filter val="326.2"/>
        <filter val="652.4"/>
        <filter val="334.6"/>
        <filter val="244.8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999222573666308</v>
      </c>
      <c r="B2" s="1" t="s">
        <v>112</v>
      </c>
      <c r="C2" s="1" t="s">
        <v>113</v>
      </c>
      <c r="D2" s="1" t="s">
        <v>114</v>
      </c>
      <c r="E2" s="1" t="s">
        <v>58</v>
      </c>
      <c r="F2" s="1" t="s">
        <v>112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999222575522368</v>
      </c>
      <c r="B3" s="1" t="s">
        <v>112</v>
      </c>
      <c r="C3" s="1" t="s">
        <v>128</v>
      </c>
      <c r="D3" s="1" t="s">
        <v>129</v>
      </c>
      <c r="E3" s="1" t="s">
        <v>130</v>
      </c>
      <c r="F3" s="1" t="s">
        <v>112</v>
      </c>
      <c r="G3" s="1" t="s">
        <v>115</v>
      </c>
      <c r="H3" s="1" t="s">
        <v>116</v>
      </c>
      <c r="I3" s="1" t="s">
        <v>131</v>
      </c>
      <c r="J3" s="1" t="s">
        <v>118</v>
      </c>
      <c r="K3" s="1" t="s">
        <v>131</v>
      </c>
      <c r="L3" s="1" t="s">
        <v>131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132</v>
      </c>
      <c r="S3" s="1" t="s">
        <v>124</v>
      </c>
      <c r="T3" s="1" t="s">
        <v>125</v>
      </c>
      <c r="U3" s="1" t="s">
        <v>126</v>
      </c>
      <c r="V3" s="1" t="s">
        <v>127</v>
      </c>
    </row>
    <row r="4" s="1" customFormat="1" spans="1:22">
      <c r="A4" s="3">
        <v>999222557054657</v>
      </c>
      <c r="B4" s="1" t="s">
        <v>133</v>
      </c>
      <c r="C4" s="1" t="s">
        <v>134</v>
      </c>
      <c r="D4" s="1" t="s">
        <v>135</v>
      </c>
      <c r="E4" s="1" t="s">
        <v>44</v>
      </c>
      <c r="F4" s="1" t="s">
        <v>112</v>
      </c>
      <c r="G4" s="1" t="s">
        <v>115</v>
      </c>
      <c r="H4" s="1" t="s">
        <v>116</v>
      </c>
      <c r="I4" s="1" t="s">
        <v>136</v>
      </c>
      <c r="J4" s="1" t="s">
        <v>118</v>
      </c>
      <c r="K4" s="1" t="s">
        <v>136</v>
      </c>
      <c r="L4" s="1" t="s">
        <v>136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137</v>
      </c>
      <c r="S4" s="1" t="s">
        <v>124</v>
      </c>
      <c r="T4" s="1" t="s">
        <v>125</v>
      </c>
      <c r="U4" s="1" t="s">
        <v>138</v>
      </c>
      <c r="V4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2023-02-23T01:19:00Z</dcterms:created>
  <dcterms:modified xsi:type="dcterms:W3CDTF">2023-02-24T08:52:05Z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87776AE045874431B9D4E382C28E6EDD</vt:lpwstr>
  </property>
  <property fmtid="{D5CDD505-2E9C-101B-9397-08002B2CF9AE}" pid="3" name="KSOProductBuildVer">
    <vt:lpwstr>2052-11.1.0.13703</vt:lpwstr>
  </property>
</Properties>
</file>