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<sst xmlns="http://schemas.openxmlformats.org/spreadsheetml/2006/main" count="377" uniqueCount="194">
  <si>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</si>
  <si>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</si>
  <si>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</si>
  <si>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</si>
  <si>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</si>
  <si>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</si>
  <si>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</si>
  <si>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</si>
  <si>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</si>
  <si>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</si>
  <si>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</si>
  <si>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</si>
  <si>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</si>
  <si>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</si>
  <si>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</si>
  <si>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</si>
  <si>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</si>
  <si>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</si>
  <si>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</si>
  <si>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</si>
  <si>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</si>
  <si>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</si>
  <si>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</si>
  <si>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</si>
  <si>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</si>
  <si>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999222113388135	</t>
  </si>
  <si>
    <t>Ctrip</t>
  </si>
  <si>
    <t>正常</t>
  </si>
  <si>
    <t>[胡志明市]新世界西贡酒店(New World Saigon Hotel)(44800792)</t>
  </si>
  <si>
    <t>尊贵客房, 1 张特大床&lt;2人入住&gt;&lt;不退款&gt;&lt;早餐&gt;</t>
  </si>
  <si>
    <t>USD</t>
  </si>
  <si>
    <t>Chiew/Alice,Chiew/Alice</t>
  </si>
  <si>
    <t>CA5326230225USD</t>
  </si>
  <si>
    <t>未提现</t>
  </si>
  <si>
    <t>携程开票</t>
  </si>
  <si>
    <t xml:space="preserve">2929686	</t>
  </si>
  <si>
    <t xml:space="preserve">57190SE067149	</t>
  </si>
  <si>
    <t xml:space="preserve">18747745589	</t>
  </si>
  <si>
    <t>[达沃]达沃阿波火山风景酒店(The Apo View Hotel Davao)(37212517)</t>
  </si>
  <si>
    <t>高级房&lt;2人入住&gt;&lt;不退款&gt;</t>
  </si>
  <si>
    <t>Francisco/Joaquin Jr,Francisco/Joaquin Jr,Francisco/Joaquin Jr,Francisco/Joaquin Jr,Francisco/Joaquin Jr,Francisco/Joaquin Jr</t>
  </si>
  <si>
    <t>CA5326230226USD</t>
  </si>
  <si>
    <t xml:space="preserve">	</t>
  </si>
  <si>
    <t xml:space="preserve">by Regina fo	</t>
  </si>
  <si>
    <t xml:space="preserve">999222846831912	</t>
  </si>
  <si>
    <t>[曼谷]曼谷拉查丹利中心酒店(Grande Centre Point Hotel Ratchadamri Bangkok)(40721624)</t>
  </si>
  <si>
    <t>豪华套房（经典高级套房）&lt;2人入住&gt;&lt;不退款&gt;</t>
  </si>
  <si>
    <t>Zhang/qiyan,Wang/shanqi</t>
  </si>
  <si>
    <t xml:space="preserve">3051270	</t>
  </si>
  <si>
    <t xml:space="preserve">-1461118016	</t>
  </si>
  <si>
    <t xml:space="preserve">999222871666860	</t>
  </si>
  <si>
    <t>[民都鲁]格林斯套房酒店(Greens Hotel &amp; Suites)(44800459)</t>
  </si>
  <si>
    <t>豪华特大床房&lt;2人入住&gt;&lt;不退款&gt;&lt;早餐&gt;</t>
  </si>
  <si>
    <t>awang/ahmad alhafiz,awang/ahmad alhafiz</t>
  </si>
  <si>
    <t xml:space="preserve">3055542	</t>
  </si>
  <si>
    <t xml:space="preserve">21826695120	</t>
  </si>
  <si>
    <t>[普吉岛]普吉岛雅玛酒店 (SHA Extra Plus)(The Yama Hotel Phuket (SHA Extra Plus))(39050422)</t>
  </si>
  <si>
    <t>豪华房（双人床或双床，直通泳池）&lt;2人入住&gt;&lt;不退款&gt;&lt;早餐&gt;</t>
  </si>
  <si>
    <t>Wei Chee/Lee,Wei Chee/Lee</t>
  </si>
  <si>
    <t>CA5326230227USD</t>
  </si>
  <si>
    <t xml:space="preserve">2811386	</t>
  </si>
  <si>
    <t xml:space="preserve">3122	</t>
  </si>
  <si>
    <t xml:space="preserve">999222493323096	</t>
  </si>
  <si>
    <t>[曼谷]素坤逸11号拉珀蒂特萨利酒店(La Petite Salil Sukhumvit 11)(37222384)</t>
  </si>
  <si>
    <t>豪华房&lt;2人入住&gt;&lt;不退款&gt;</t>
  </si>
  <si>
    <t>LAM/CHEUK MAN</t>
  </si>
  <si>
    <t xml:space="preserve">2999161	</t>
  </si>
  <si>
    <t xml:space="preserve">1450265538	</t>
  </si>
  <si>
    <t xml:space="preserve">999222624925825	</t>
  </si>
  <si>
    <t>[怡保]唯裕酒店(Weil Hotel Ipoh)(37202428)</t>
  </si>
  <si>
    <t>尊贵双床房&lt;2人入住&gt;&lt;不退款&gt;</t>
  </si>
  <si>
    <t>CHAN/YOKE YING</t>
  </si>
  <si>
    <t xml:space="preserve">3018087	</t>
  </si>
  <si>
    <t xml:space="preserve">10298281	</t>
  </si>
  <si>
    <t xml:space="preserve">999222891812854	</t>
  </si>
  <si>
    <t>[双溪大年]双溪大年杰莱酒店(The Jerai Hotel Sungai Petani)(39668883)</t>
  </si>
  <si>
    <t>高级房间&lt;2人入住&gt;&lt;不退款&gt;</t>
  </si>
  <si>
    <t>HANIF/AMRAN</t>
  </si>
  <si>
    <t xml:space="preserve">3058731	</t>
  </si>
  <si>
    <t>取消</t>
  </si>
  <si>
    <t xml:space="preserve">999222894480138	</t>
  </si>
  <si>
    <t>[新邦安拔]乌普拉斯经济型酒店(U Plus Budget Hotel)(39653147)</t>
  </si>
  <si>
    <t>标准间&lt;2人入住&gt;&lt;不退款&gt;</t>
  </si>
  <si>
    <t>aizam naim/nul</t>
  </si>
  <si>
    <t xml:space="preserve">3059281	</t>
  </si>
  <si>
    <t xml:space="preserve">acknowledge	</t>
  </si>
  <si>
    <t xml:space="preserve">999222898411662	</t>
  </si>
  <si>
    <t>[曼谷]UHG娜娜阿尔特酒店(Alt Hotel Nana by UHG)(37201821)</t>
  </si>
  <si>
    <t>阿尔特精致套房&lt;2人入住&gt;&lt;不退款&gt;&lt;早餐&gt;</t>
  </si>
  <si>
    <t>Gwon/Hongbi,Gwon/Hongbi</t>
  </si>
  <si>
    <t xml:space="preserve">3060043	</t>
  </si>
  <si>
    <t xml:space="preserve">1462533240	</t>
  </si>
  <si>
    <t>，</t>
  </si>
  <si>
    <t>A230227110001481</t>
  </si>
  <si>
    <t>A230227110050481</t>
  </si>
  <si>
    <t>USD / HKD 当前参考汇率: 7.84791</t>
  </si>
  <si>
    <t>总计： 1675 USD/
13145.25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</si>
  <si>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</si>
  <si>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</si>
  <si>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</si>
  <si>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</si>
  <si>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</si>
  <si>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</si>
  <si>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</si>
  <si>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</si>
  <si>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</si>
  <si>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</si>
  <si>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</si>
  <si>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</si>
  <si>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</si>
  <si>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</si>
  <si>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</si>
  <si>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</si>
  <si>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</si>
  <si>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</si>
  <si>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</si>
  <si>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2023-02-23</t>
  </si>
  <si>
    <t>3060043</t>
  </si>
  <si>
    <t>UHG娜娜阿尔特酒店</t>
  </si>
  <si>
    <t>Gwon Hongbi,Gwon Hongbi</t>
  </si>
  <si>
    <t>2023-02-24</t>
  </si>
  <si>
    <t>退房日周结</t>
  </si>
  <si>
    <t>269.46</t>
  </si>
  <si>
    <t>39.00</t>
  </si>
  <si>
    <t>0</t>
  </si>
  <si>
    <t>0.00</t>
  </si>
  <si>
    <t>携程盛景国际直连</t>
  </si>
  <si>
    <t>01.010677</t>
  </si>
  <si>
    <t>2023-02-23 20:53:06</t>
  </si>
  <si>
    <t>否</t>
  </si>
  <si>
    <t>汇智国际旅游发展有限公司</t>
  </si>
  <si>
    <t>直连</t>
  </si>
  <si>
    <t>泰国</t>
  </si>
  <si>
    <t>3059281</t>
  </si>
  <si>
    <t>乌普拉斯经济型酒店</t>
  </si>
  <si>
    <t>aizam naim nul</t>
  </si>
  <si>
    <t>103.64</t>
  </si>
  <si>
    <t>15.00</t>
  </si>
  <si>
    <t>2023-02-23 17:03:41</t>
  </si>
  <si>
    <t>马来西亚</t>
  </si>
  <si>
    <t>2023-02-22</t>
  </si>
  <si>
    <t>3055542</t>
  </si>
  <si>
    <t>格林斯套房酒店</t>
  </si>
  <si>
    <t>awang ahmad alhafiz,awang ahmad alhafiz</t>
  </si>
  <si>
    <t>296.60</t>
  </si>
  <si>
    <t>43.00</t>
  </si>
  <si>
    <t>2023-02-22 16:27:20</t>
  </si>
  <si>
    <t>2023-02-21</t>
  </si>
  <si>
    <t>3051270</t>
  </si>
  <si>
    <t>曼谷拉查丹利中心酒店  (SHA Plus+)</t>
  </si>
  <si>
    <t>Zhang qiyan,Wang shanqi</t>
  </si>
  <si>
    <t>2253.06</t>
  </si>
  <si>
    <t>328.00</t>
  </si>
  <si>
    <t>2023-02-21 12:56:38</t>
  </si>
  <si>
    <t>2023-02-09</t>
  </si>
  <si>
    <t>3018087</t>
  </si>
  <si>
    <t>唯裕酒店</t>
  </si>
  <si>
    <t>CHAN YOKE YING</t>
  </si>
  <si>
    <t>551.25</t>
  </si>
  <si>
    <t>81.00</t>
  </si>
  <si>
    <t>2023-02-10 11:34:50</t>
  </si>
  <si>
    <t>直采</t>
  </si>
  <si>
    <t>2023-02-02</t>
  </si>
  <si>
    <t>2999161</t>
  </si>
  <si>
    <t>素坤逸11号拉珀蒂特萨利酒店</t>
  </si>
  <si>
    <t>LAM CHEUK MAN</t>
  </si>
  <si>
    <t>2023-02-19</t>
  </si>
  <si>
    <t>1656.15</t>
  </si>
  <si>
    <t>245.00</t>
  </si>
  <si>
    <t>2023-02-02 23:23:52</t>
  </si>
  <si>
    <t>2023-01-07</t>
  </si>
  <si>
    <t>2929686</t>
  </si>
  <si>
    <t>胡志明市新世界酒店</t>
  </si>
  <si>
    <t>Chiew Alice,Chiew Alice</t>
  </si>
  <si>
    <t>3490.26</t>
  </si>
  <si>
    <t>509.00</t>
  </si>
  <si>
    <t>2023-01-07 22:09:03</t>
  </si>
  <si>
    <t>越南</t>
  </si>
  <si>
    <t>2022-11-20</t>
  </si>
  <si>
    <t>2811386</t>
  </si>
  <si>
    <t>普吉岛雅玛酒店 (SHA Extra Plus)</t>
  </si>
  <si>
    <t>Wei Chee Lee,Wei Chee Lee</t>
  </si>
  <si>
    <t>2023-02-20</t>
  </si>
  <si>
    <t>1570.07</t>
  </si>
  <si>
    <t>220.00</t>
  </si>
  <si>
    <t>2022-11-20 17:10:52</t>
  </si>
  <si>
    <t>2022-08-14</t>
  </si>
  <si>
    <t>2654978</t>
  </si>
  <si>
    <t>阿波火山景酒店</t>
  </si>
  <si>
    <t>Francisco Joaquin Jr,Francisco Joaquin Jr,Francisco Joaquin Jr,Francisco Joaquin Jr,Francisco Joaquin Jr,Francisco Joaquin Jr</t>
  </si>
  <si>
    <t>1317.97</t>
  </si>
  <si>
    <t>195.00</t>
  </si>
  <si>
    <t>2022-08-14 16:15:05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</si>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</sst>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619125</xdr:colOff>
      <xdr:row>59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34675" cy="561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44979</v>
      </c>
      <c r="H2" s="4">
        <v>1</v>
      </c>
      <c r="I2" s="4">
        <v>3</v>
      </c>
      <c r="J2" s="4">
        <v>3</v>
      </c>
      <c r="K2" s="4" t="s">
        <v>30</v>
      </c>
      <c r="L2" s="4">
        <v>509</v>
      </c>
      <c r="M2" s="4">
        <v>509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44982</v>
      </c>
      <c r="T2" s="4" t="s">
        <v>34</v>
      </c>
      <c r="U2" s="4">
        <v>509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44979</v>
      </c>
      <c r="G3" s="6">
        <v>44980</v>
      </c>
      <c r="H3" s="4">
        <v>3</v>
      </c>
      <c r="I3" s="4">
        <v>1</v>
      </c>
      <c r="J3" s="4">
        <v>3</v>
      </c>
      <c r="K3" s="4" t="s">
        <v>30</v>
      </c>
      <c r="L3" s="4">
        <v>195</v>
      </c>
      <c r="M3" s="4">
        <v>195</v>
      </c>
      <c r="N3" s="4" t="s">
        <v>40</v>
      </c>
      <c r="O3" s="4" t="s">
        <v>41</v>
      </c>
      <c r="P3" s="4" t="s">
        <v>33</v>
      </c>
      <c r="Q3" s="4">
        <v>0</v>
      </c>
      <c r="R3" s="7">
        <v>44787</v>
      </c>
      <c r="S3" s="6">
        <v>44983</v>
      </c>
      <c r="T3" s="4" t="s">
        <v>34</v>
      </c>
      <c r="U3" s="4">
        <v>195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44978</v>
      </c>
      <c r="G4" s="6">
        <v>44980</v>
      </c>
      <c r="H4" s="4">
        <v>1</v>
      </c>
      <c r="I4" s="4">
        <v>2</v>
      </c>
      <c r="J4" s="4">
        <v>2</v>
      </c>
      <c r="K4" s="4" t="s">
        <v>30</v>
      </c>
      <c r="L4" s="4">
        <v>328</v>
      </c>
      <c r="M4" s="4">
        <v>328</v>
      </c>
      <c r="N4" s="4" t="s">
        <v>47</v>
      </c>
      <c r="O4" s="4" t="s">
        <v>41</v>
      </c>
      <c r="P4" s="4" t="s">
        <v>33</v>
      </c>
      <c r="Q4" s="4">
        <v>0</v>
      </c>
      <c r="R4" s="7">
        <v>44978</v>
      </c>
      <c r="S4" s="6">
        <v>44983</v>
      </c>
      <c r="T4" s="4" t="s">
        <v>34</v>
      </c>
      <c r="U4" s="4">
        <v>328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44979</v>
      </c>
      <c r="G5" s="6">
        <v>44980</v>
      </c>
      <c r="H5" s="4">
        <v>1</v>
      </c>
      <c r="I5" s="4">
        <v>1</v>
      </c>
      <c r="J5" s="4">
        <v>1</v>
      </c>
      <c r="K5" s="4" t="s">
        <v>30</v>
      </c>
      <c r="L5" s="4">
        <v>43</v>
      </c>
      <c r="M5" s="4">
        <v>43</v>
      </c>
      <c r="N5" s="4" t="s">
        <v>53</v>
      </c>
      <c r="O5" s="4" t="s">
        <v>41</v>
      </c>
      <c r="P5" s="4" t="s">
        <v>33</v>
      </c>
      <c r="Q5" s="4">
        <v>0</v>
      </c>
      <c r="R5" s="7">
        <v>44979</v>
      </c>
      <c r="S5" s="6">
        <v>44983</v>
      </c>
      <c r="T5" s="4" t="s">
        <v>34</v>
      </c>
      <c r="U5" s="4">
        <v>43</v>
      </c>
      <c r="V5" s="4">
        <v>0</v>
      </c>
      <c r="W5" s="4">
        <v>0</v>
      </c>
      <c r="X5" s="4" t="s">
        <v>54</v>
      </c>
      <c r="Y5" s="4" t="s">
        <v>42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44977</v>
      </c>
      <c r="G6" s="6">
        <v>44981</v>
      </c>
      <c r="H6" s="4">
        <v>1</v>
      </c>
      <c r="I6" s="4">
        <v>4</v>
      </c>
      <c r="J6" s="4">
        <v>4</v>
      </c>
      <c r="K6" s="4" t="s">
        <v>30</v>
      </c>
      <c r="L6" s="4">
        <v>220</v>
      </c>
      <c r="M6" s="4">
        <v>220</v>
      </c>
      <c r="N6" s="4" t="s">
        <v>58</v>
      </c>
      <c r="O6" s="4" t="s">
        <v>59</v>
      </c>
      <c r="P6" s="4" t="s">
        <v>33</v>
      </c>
      <c r="Q6" s="4">
        <v>0</v>
      </c>
      <c r="R6" s="7">
        <v>44885</v>
      </c>
      <c r="S6" s="6">
        <v>44984</v>
      </c>
      <c r="T6" s="4" t="s">
        <v>34</v>
      </c>
      <c r="U6" s="4">
        <v>220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44976</v>
      </c>
      <c r="G7" s="6">
        <v>44981</v>
      </c>
      <c r="H7" s="4">
        <v>1</v>
      </c>
      <c r="I7" s="4">
        <v>5</v>
      </c>
      <c r="J7" s="4">
        <v>5</v>
      </c>
      <c r="K7" s="4" t="s">
        <v>30</v>
      </c>
      <c r="L7" s="4">
        <v>245</v>
      </c>
      <c r="M7" s="4">
        <v>245</v>
      </c>
      <c r="N7" s="4" t="s">
        <v>65</v>
      </c>
      <c r="O7" s="4" t="s">
        <v>59</v>
      </c>
      <c r="P7" s="4" t="s">
        <v>33</v>
      </c>
      <c r="Q7" s="4">
        <v>0</v>
      </c>
      <c r="R7" s="7">
        <v>44959</v>
      </c>
      <c r="S7" s="6">
        <v>44984</v>
      </c>
      <c r="T7" s="4" t="s">
        <v>34</v>
      </c>
      <c r="U7" s="4">
        <v>245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44980</v>
      </c>
      <c r="G8" s="6">
        <v>44981</v>
      </c>
      <c r="H8" s="4">
        <v>1</v>
      </c>
      <c r="I8" s="4">
        <v>1</v>
      </c>
      <c r="J8" s="4">
        <v>1</v>
      </c>
      <c r="K8" s="4" t="s">
        <v>30</v>
      </c>
      <c r="L8" s="4">
        <v>81</v>
      </c>
      <c r="M8" s="4">
        <v>81</v>
      </c>
      <c r="N8" s="4" t="s">
        <v>71</v>
      </c>
      <c r="O8" s="4" t="s">
        <v>59</v>
      </c>
      <c r="P8" s="4" t="s">
        <v>33</v>
      </c>
      <c r="Q8" s="4">
        <v>0</v>
      </c>
      <c r="R8" s="7">
        <v>44966</v>
      </c>
      <c r="S8" s="6">
        <v>44984</v>
      </c>
      <c r="T8" s="4" t="s">
        <v>34</v>
      </c>
      <c r="U8" s="4">
        <v>81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44980</v>
      </c>
      <c r="G9" s="6">
        <v>44981</v>
      </c>
      <c r="H9" s="4">
        <v>1</v>
      </c>
      <c r="I9" s="4">
        <v>1</v>
      </c>
      <c r="J9" s="4">
        <v>1</v>
      </c>
      <c r="K9" s="4" t="s">
        <v>30</v>
      </c>
      <c r="L9" s="4">
        <v>24</v>
      </c>
      <c r="M9" s="4">
        <v>24</v>
      </c>
      <c r="N9" s="4" t="s">
        <v>77</v>
      </c>
      <c r="O9" s="4" t="s">
        <v>59</v>
      </c>
      <c r="P9" s="4" t="s">
        <v>33</v>
      </c>
      <c r="Q9" s="4">
        <v>0</v>
      </c>
      <c r="R9" s="7">
        <v>44980</v>
      </c>
      <c r="S9" s="6">
        <v>44984</v>
      </c>
      <c r="T9" s="4" t="s">
        <v>34</v>
      </c>
      <c r="U9" s="4">
        <v>24</v>
      </c>
      <c r="V9" s="4">
        <v>0</v>
      </c>
      <c r="W9" s="4">
        <v>0</v>
      </c>
      <c r="X9" s="4" t="s">
        <v>78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79</v>
      </c>
      <c r="D10" s="4" t="s">
        <v>75</v>
      </c>
      <c r="E10" s="4" t="s">
        <v>76</v>
      </c>
      <c r="F10" s="6">
        <v>44980</v>
      </c>
      <c r="G10" s="6">
        <v>44981</v>
      </c>
      <c r="H10" s="4">
        <v>1</v>
      </c>
      <c r="I10" s="4">
        <v>1</v>
      </c>
      <c r="J10" s="4">
        <v>1</v>
      </c>
      <c r="K10" s="4" t="s">
        <v>30</v>
      </c>
      <c r="L10" s="4">
        <v>-24</v>
      </c>
      <c r="M10" s="4">
        <v>-24</v>
      </c>
      <c r="N10" s="4" t="s">
        <v>77</v>
      </c>
      <c r="O10" s="4" t="s">
        <v>59</v>
      </c>
      <c r="P10" s="4" t="s">
        <v>33</v>
      </c>
      <c r="Q10" s="4">
        <v>0</v>
      </c>
      <c r="R10" s="7">
        <v>44980</v>
      </c>
      <c r="S10" s="6">
        <v>44984</v>
      </c>
      <c r="T10" s="4" t="s">
        <v>34</v>
      </c>
      <c r="U10" s="4">
        <v>-24</v>
      </c>
      <c r="V10" s="4">
        <v>0</v>
      </c>
      <c r="W10" s="4">
        <v>0</v>
      </c>
      <c r="X10" s="4" t="s">
        <v>78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44980</v>
      </c>
      <c r="G11" s="6">
        <v>44981</v>
      </c>
      <c r="H11" s="4">
        <v>1</v>
      </c>
      <c r="I11" s="4">
        <v>1</v>
      </c>
      <c r="J11" s="4">
        <v>1</v>
      </c>
      <c r="K11" s="4" t="s">
        <v>30</v>
      </c>
      <c r="L11" s="4">
        <v>15</v>
      </c>
      <c r="M11" s="4">
        <v>15</v>
      </c>
      <c r="N11" s="4" t="s">
        <v>83</v>
      </c>
      <c r="O11" s="4" t="s">
        <v>59</v>
      </c>
      <c r="P11" s="4" t="s">
        <v>33</v>
      </c>
      <c r="Q11" s="4">
        <v>0</v>
      </c>
      <c r="R11" s="7">
        <v>44980</v>
      </c>
      <c r="S11" s="6">
        <v>44984</v>
      </c>
      <c r="T11" s="4" t="s">
        <v>34</v>
      </c>
      <c r="U11" s="4">
        <v>15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44980</v>
      </c>
      <c r="G12" s="6">
        <v>44981</v>
      </c>
      <c r="H12" s="4">
        <v>1</v>
      </c>
      <c r="I12" s="4">
        <v>1</v>
      </c>
      <c r="J12" s="4">
        <v>1</v>
      </c>
      <c r="K12" s="4" t="s">
        <v>30</v>
      </c>
      <c r="L12" s="4">
        <v>39</v>
      </c>
      <c r="M12" s="4">
        <v>39</v>
      </c>
      <c r="N12" s="4" t="s">
        <v>89</v>
      </c>
      <c r="O12" s="4" t="s">
        <v>59</v>
      </c>
      <c r="P12" s="4" t="s">
        <v>33</v>
      </c>
      <c r="Q12" s="4">
        <v>0</v>
      </c>
      <c r="R12" s="7">
        <v>44980</v>
      </c>
      <c r="S12" s="6">
        <v>44984</v>
      </c>
      <c r="T12" s="4" t="s">
        <v>34</v>
      </c>
      <c r="U12" s="4">
        <v>39</v>
      </c>
      <c r="V12" s="4">
        <v>0</v>
      </c>
      <c r="W12" s="4">
        <v>0</v>
      </c>
      <c r="X12" s="4" t="s">
        <v>90</v>
      </c>
      <c r="Y12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999222113388135</v>
      </c>
      <c r="B2" s="6">
        <v>44976</v>
      </c>
      <c r="C2" s="6">
        <v>44979</v>
      </c>
      <c r="D2" s="4">
        <v>509</v>
      </c>
      <c r="E2" s="4" t="str">
        <f>VLOOKUP(A2,HOP!A:L,12,0)</f>
        <v>509.00</v>
      </c>
      <c r="F2" s="4" t="str">
        <f>VLOOKUP(A2,HOP!A:C,3,0)</f>
        <v>2929686</v>
      </c>
      <c r="G2" s="4">
        <f>D2-E2</f>
        <v>0</v>
      </c>
      <c r="H2" s="4" t="str">
        <f>$H$1&amp;F2</f>
        <v>，2929686</v>
      </c>
      <c r="I2" s="4" t="str">
        <f>VLOOKUP(A2,HOP!A:U,21,0)</f>
        <v>直连</v>
      </c>
    </row>
    <row r="3" s="4" customFormat="1" spans="1:9">
      <c r="A3" s="5">
        <v>18747745589</v>
      </c>
      <c r="B3" s="6">
        <v>44979</v>
      </c>
      <c r="C3" s="6">
        <v>44980</v>
      </c>
      <c r="D3" s="4">
        <v>195</v>
      </c>
      <c r="E3" s="4" t="str">
        <f>VLOOKUP(A3,HOP!A:L,12,0)</f>
        <v>195.00</v>
      </c>
      <c r="F3" s="4" t="str">
        <f>VLOOKUP(A3,HOP!A:C,3,0)</f>
        <v>2654978</v>
      </c>
      <c r="G3" s="4">
        <f t="shared" ref="G3:G11" si="0">D3-E3</f>
        <v>0</v>
      </c>
      <c r="H3" s="4" t="str">
        <f t="shared" ref="H3:H11" si="1">$H$1&amp;F3</f>
        <v>，2654978</v>
      </c>
      <c r="I3" s="4" t="str">
        <f>VLOOKUP(A3,HOP!A:U,21,0)</f>
        <v>直连</v>
      </c>
    </row>
    <row r="4" s="4" customFormat="1" spans="1:9">
      <c r="A4" s="5">
        <v>999222846831912</v>
      </c>
      <c r="B4" s="6">
        <v>44978</v>
      </c>
      <c r="C4" s="6">
        <v>44980</v>
      </c>
      <c r="D4" s="4">
        <v>328</v>
      </c>
      <c r="E4" s="4" t="str">
        <f>VLOOKUP(A4,HOP!A:L,12,0)</f>
        <v>328.00</v>
      </c>
      <c r="F4" s="4" t="str">
        <f>VLOOKUP(A4,HOP!A:C,3,0)</f>
        <v>3051270</v>
      </c>
      <c r="G4" s="4">
        <f t="shared" si="0"/>
        <v>0</v>
      </c>
      <c r="H4" s="4" t="str">
        <f t="shared" si="1"/>
        <v>，3051270</v>
      </c>
      <c r="I4" s="4" t="str">
        <f>VLOOKUP(A4,HOP!A:U,21,0)</f>
        <v>直连</v>
      </c>
    </row>
    <row r="5" s="4" customFormat="1" spans="1:9">
      <c r="A5" s="5">
        <v>999222871666860</v>
      </c>
      <c r="B5" s="6">
        <v>44979</v>
      </c>
      <c r="C5" s="6">
        <v>44980</v>
      </c>
      <c r="D5" s="4">
        <v>43</v>
      </c>
      <c r="E5" s="4" t="str">
        <f>VLOOKUP(A5,HOP!A:L,12,0)</f>
        <v>43.00</v>
      </c>
      <c r="F5" s="4" t="str">
        <f>VLOOKUP(A5,HOP!A:C,3,0)</f>
        <v>3055542</v>
      </c>
      <c r="G5" s="4">
        <f t="shared" si="0"/>
        <v>0</v>
      </c>
      <c r="H5" s="4" t="str">
        <f t="shared" si="1"/>
        <v>，3055542</v>
      </c>
      <c r="I5" s="4" t="str">
        <f>VLOOKUP(A5,HOP!A:U,21,0)</f>
        <v>直连</v>
      </c>
    </row>
    <row r="6" s="4" customFormat="1" spans="1:9">
      <c r="A6" s="5">
        <v>21826695120</v>
      </c>
      <c r="B6" s="6">
        <v>44977</v>
      </c>
      <c r="C6" s="6">
        <v>44981</v>
      </c>
      <c r="D6" s="4">
        <v>220</v>
      </c>
      <c r="E6" s="4" t="str">
        <f>VLOOKUP(A6,HOP!A:L,12,0)</f>
        <v>220.00</v>
      </c>
      <c r="F6" s="4" t="str">
        <f>VLOOKUP(A6,HOP!A:C,3,0)</f>
        <v>2811386</v>
      </c>
      <c r="G6" s="4">
        <f t="shared" si="0"/>
        <v>0</v>
      </c>
      <c r="H6" s="4" t="str">
        <f t="shared" si="1"/>
        <v>，2811386</v>
      </c>
      <c r="I6" s="4" t="str">
        <f>VLOOKUP(A6,HOP!A:U,21,0)</f>
        <v>直连</v>
      </c>
    </row>
    <row r="7" s="4" customFormat="1" spans="1:9">
      <c r="A7" s="5">
        <v>999222493323096</v>
      </c>
      <c r="B7" s="6">
        <v>44976</v>
      </c>
      <c r="C7" s="6">
        <v>44981</v>
      </c>
      <c r="D7" s="4">
        <v>245</v>
      </c>
      <c r="E7" s="4" t="str">
        <f>VLOOKUP(A7,HOP!A:L,12,0)</f>
        <v>245.00</v>
      </c>
      <c r="F7" s="4" t="str">
        <f>VLOOKUP(A7,HOP!A:C,3,0)</f>
        <v>2999161</v>
      </c>
      <c r="G7" s="4">
        <f t="shared" si="0"/>
        <v>0</v>
      </c>
      <c r="H7" s="4" t="str">
        <f t="shared" si="1"/>
        <v>，2999161</v>
      </c>
      <c r="I7" s="4" t="str">
        <f>VLOOKUP(A7,HOP!A:U,21,0)</f>
        <v>直连</v>
      </c>
    </row>
    <row r="8" s="4" customFormat="1" spans="1:9">
      <c r="A8" s="5">
        <v>999222624925825</v>
      </c>
      <c r="B8" s="6">
        <v>44980</v>
      </c>
      <c r="C8" s="6">
        <v>44981</v>
      </c>
      <c r="D8" s="4">
        <v>81</v>
      </c>
      <c r="E8" s="4" t="str">
        <f>VLOOKUP(A8,HOP!A:L,12,0)</f>
        <v>81.00</v>
      </c>
      <c r="F8" s="4" t="str">
        <f>VLOOKUP(A8,HOP!A:C,3,0)</f>
        <v>3018087</v>
      </c>
      <c r="G8" s="4">
        <f t="shared" si="0"/>
        <v>0</v>
      </c>
      <c r="H8" s="4" t="str">
        <f t="shared" si="1"/>
        <v>，3018087</v>
      </c>
      <c r="I8" s="4" t="str">
        <f>VLOOKUP(A8,HOP!A:U,21,0)</f>
        <v>直采</v>
      </c>
    </row>
    <row r="9" s="4" customFormat="1" hidden="1" spans="1:9">
      <c r="A9" s="5">
        <v>999222891812854</v>
      </c>
      <c r="B9" s="6">
        <v>44980</v>
      </c>
      <c r="C9" s="6">
        <v>44981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999222894480138</v>
      </c>
      <c r="B10" s="6">
        <v>44980</v>
      </c>
      <c r="C10" s="6">
        <v>44981</v>
      </c>
      <c r="D10" s="4">
        <v>15</v>
      </c>
      <c r="E10" s="4" t="str">
        <f>VLOOKUP(A10,HOP!A:L,12,0)</f>
        <v>15.00</v>
      </c>
      <c r="F10" s="4" t="str">
        <f>VLOOKUP(A10,HOP!A:C,3,0)</f>
        <v>3059281</v>
      </c>
      <c r="G10" s="4">
        <f t="shared" si="0"/>
        <v>0</v>
      </c>
      <c r="H10" s="4" t="str">
        <f t="shared" si="1"/>
        <v>，3059281</v>
      </c>
      <c r="I10" s="4" t="str">
        <f>VLOOKUP(A10,HOP!A:U,21,0)</f>
        <v>直连</v>
      </c>
    </row>
    <row r="11" s="4" customFormat="1" spans="1:9">
      <c r="A11" s="5">
        <v>999222898411662</v>
      </c>
      <c r="B11" s="6">
        <v>44980</v>
      </c>
      <c r="C11" s="6">
        <v>44981</v>
      </c>
      <c r="D11" s="4">
        <v>39</v>
      </c>
      <c r="E11" s="4" t="str">
        <f>VLOOKUP(A11,HOP!A:L,12,0)</f>
        <v>39.00</v>
      </c>
      <c r="F11" s="4" t="str">
        <f>VLOOKUP(A11,HOP!A:C,3,0)</f>
        <v>3060043</v>
      </c>
      <c r="G11" s="4">
        <f t="shared" si="0"/>
        <v>0</v>
      </c>
      <c r="H11" s="4" t="str">
        <f t="shared" si="1"/>
        <v>，3060043</v>
      </c>
      <c r="I11" s="4" t="str">
        <f>VLOOKUP(A11,HOP!A:U,21,0)</f>
        <v>直连</v>
      </c>
    </row>
    <row r="13" spans="4:4">
      <c r="D13" s="4">
        <f>SUM(D2:D12)</f>
        <v>1675</v>
      </c>
    </row>
    <row r="18" spans="1:4">
      <c r="A18" s="4" t="s">
        <v>93</v>
      </c>
      <c r="C18" s="4">
        <v>81</v>
      </c>
      <c r="D18" s="4">
        <v>635.68</v>
      </c>
    </row>
    <row r="19" spans="1:4">
      <c r="A19" s="4" t="s">
        <v>94</v>
      </c>
      <c r="C19" s="4">
        <v>1594</v>
      </c>
      <c r="D19" s="4">
        <v>12509.57</v>
      </c>
    </row>
    <row r="20" spans="1:4">
      <c r="A20" s="4" t="s">
        <v>95</v>
      </c>
      <c r="C20" s="4">
        <f>SUBTOTAL(9,C18:C19)</f>
        <v>1675</v>
      </c>
      <c r="D20" s="4">
        <f>SUBTOTAL(9,D18:D19)</f>
        <v>13145.25</v>
      </c>
    </row>
    <row r="21" spans="1:1">
      <c r="A21" s="4" t="s">
        <v>96</v>
      </c>
    </row>
  </sheetData>
  <autoFilter ref="A1:XFD13">
    <filterColumn colId="3">
      <filters blank="1">
        <filter val="220"/>
        <filter val="81"/>
        <filter val="43"/>
        <filter val="15"/>
        <filter val="195"/>
        <filter val="245"/>
        <filter val="1675"/>
        <filter val="328"/>
        <filter val="39"/>
        <filter val="5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E44" sqref="E4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999222898411662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116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999222894480138</v>
      </c>
      <c r="B3" s="1" t="s">
        <v>116</v>
      </c>
      <c r="C3" s="1" t="s">
        <v>133</v>
      </c>
      <c r="D3" s="1" t="s">
        <v>134</v>
      </c>
      <c r="E3" s="1" t="s">
        <v>135</v>
      </c>
      <c r="F3" s="1" t="s">
        <v>116</v>
      </c>
      <c r="G3" s="1" t="s">
        <v>120</v>
      </c>
      <c r="H3" s="1" t="s">
        <v>121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138</v>
      </c>
      <c r="S3" s="1" t="s">
        <v>129</v>
      </c>
      <c r="T3" s="1" t="s">
        <v>130</v>
      </c>
      <c r="U3" s="1" t="s">
        <v>131</v>
      </c>
      <c r="V3" s="1" t="s">
        <v>139</v>
      </c>
    </row>
    <row r="4" s="1" customFormat="1" spans="1:22">
      <c r="A4" s="3">
        <v>999222871666860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140</v>
      </c>
      <c r="G4" s="1" t="s">
        <v>116</v>
      </c>
      <c r="H4" s="1" t="s">
        <v>121</v>
      </c>
      <c r="I4" s="1" t="s">
        <v>144</v>
      </c>
      <c r="J4" s="1" t="s">
        <v>30</v>
      </c>
      <c r="K4" s="1" t="s">
        <v>145</v>
      </c>
      <c r="L4" s="1" t="s">
        <v>145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146</v>
      </c>
      <c r="S4" s="1" t="s">
        <v>129</v>
      </c>
      <c r="T4" s="1" t="s">
        <v>130</v>
      </c>
      <c r="U4" s="1" t="s">
        <v>131</v>
      </c>
      <c r="V4" s="1" t="s">
        <v>139</v>
      </c>
    </row>
    <row r="5" s="1" customFormat="1" spans="1:22">
      <c r="A5" s="3">
        <v>999222846831912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147</v>
      </c>
      <c r="G5" s="1" t="s">
        <v>116</v>
      </c>
      <c r="H5" s="1" t="s">
        <v>121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153</v>
      </c>
      <c r="S5" s="1" t="s">
        <v>129</v>
      </c>
      <c r="T5" s="1" t="s">
        <v>130</v>
      </c>
      <c r="U5" s="1" t="s">
        <v>131</v>
      </c>
      <c r="V5" s="1" t="s">
        <v>132</v>
      </c>
    </row>
    <row r="6" s="1" customFormat="1" spans="1:22">
      <c r="A6" s="3">
        <v>999222624925825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116</v>
      </c>
      <c r="G6" s="1" t="s">
        <v>120</v>
      </c>
      <c r="H6" s="1" t="s">
        <v>121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160</v>
      </c>
      <c r="S6" s="1" t="s">
        <v>129</v>
      </c>
      <c r="T6" s="1" t="s">
        <v>130</v>
      </c>
      <c r="U6" s="1" t="s">
        <v>161</v>
      </c>
      <c r="V6" s="1" t="s">
        <v>139</v>
      </c>
    </row>
    <row r="7" s="1" customFormat="1" spans="1:22">
      <c r="A7" s="3">
        <v>999222493323096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166</v>
      </c>
      <c r="G7" s="1" t="s">
        <v>120</v>
      </c>
      <c r="H7" s="1" t="s">
        <v>121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169</v>
      </c>
      <c r="S7" s="1" t="s">
        <v>129</v>
      </c>
      <c r="T7" s="1" t="s">
        <v>130</v>
      </c>
      <c r="U7" s="1" t="s">
        <v>131</v>
      </c>
      <c r="V7" s="1" t="s">
        <v>132</v>
      </c>
    </row>
    <row r="8" s="1" customFormat="1" spans="1:22">
      <c r="A8" s="3">
        <v>999222113388135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166</v>
      </c>
      <c r="G8" s="1" t="s">
        <v>140</v>
      </c>
      <c r="H8" s="1" t="s">
        <v>121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176</v>
      </c>
      <c r="S8" s="1" t="s">
        <v>129</v>
      </c>
      <c r="T8" s="1" t="s">
        <v>130</v>
      </c>
      <c r="U8" s="1" t="s">
        <v>131</v>
      </c>
      <c r="V8" s="1" t="s">
        <v>177</v>
      </c>
    </row>
    <row r="9" s="1" customFormat="1" spans="1:22">
      <c r="A9" s="3">
        <v>21826695120</v>
      </c>
      <c r="B9" s="1" t="s">
        <v>178</v>
      </c>
      <c r="C9" s="1" t="s">
        <v>179</v>
      </c>
      <c r="D9" s="1" t="s">
        <v>180</v>
      </c>
      <c r="E9" s="1" t="s">
        <v>181</v>
      </c>
      <c r="F9" s="1" t="s">
        <v>182</v>
      </c>
      <c r="G9" s="1" t="s">
        <v>120</v>
      </c>
      <c r="H9" s="1" t="s">
        <v>121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185</v>
      </c>
      <c r="S9" s="1" t="s">
        <v>129</v>
      </c>
      <c r="T9" s="1" t="s">
        <v>130</v>
      </c>
      <c r="U9" s="1" t="s">
        <v>131</v>
      </c>
      <c r="V9" s="1" t="s">
        <v>132</v>
      </c>
    </row>
    <row r="10" s="1" customFormat="1" spans="1:22">
      <c r="A10" s="3">
        <v>18747745589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140</v>
      </c>
      <c r="G10" s="1" t="s">
        <v>116</v>
      </c>
      <c r="H10" s="1" t="s">
        <v>121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192</v>
      </c>
      <c r="S10" s="1" t="s">
        <v>129</v>
      </c>
      <c r="T10" s="1" t="s">
        <v>130</v>
      </c>
      <c r="U10" s="1" t="s">
        <v>131</v>
      </c>
      <c r="V10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2023-02-27T02:52:57Z</dcterms:created>
  <dcterms:modified xsi:type="dcterms:W3CDTF">2023-02-27T03:02:22Z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32D026C7DC7B4A0E955223A4AA557A59</vt:lpwstr>
  </property>
  <property fmtid="{D5CDD505-2E9C-101B-9397-08002B2CF9AE}" pid="3" name="KSOProductBuildVer">
    <vt:lpwstr>2052-11.1.0.13703</vt:lpwstr>
  </property>
</Properties>
</file>