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<sst xmlns="http://schemas.openxmlformats.org/spreadsheetml/2006/main" count="222" uniqueCount="115">
  <si>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</si>
  <si>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</si>
  <si>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</si>
  <si>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</si>
  <si>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</si>
  <si>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</si>
  <si>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</si>
  <si>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</si>
  <si>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</si>
  <si>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</si>
  <si>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</si>
  <si>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</si>
  <si>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</si>
  <si>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</si>
  <si>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</si>
  <si>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</si>
  <si>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</si>
  <si>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</si>
  <si>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</si>
  <si>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</si>
  <si>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</si>
  <si>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</si>
  <si>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</si>
  <si>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</si>
  <si>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</si>
  <si>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999222593358044	</t>
  </si>
  <si>
    <t>Ctrip</t>
  </si>
  <si>
    <t>正常</t>
  </si>
  <si>
    <t>[香港]香港弥敦酒店(Nathan Hotel)(10105446)</t>
  </si>
  <si>
    <t>卓智双床房&lt;双人入住&gt;&lt;内宾&gt;&lt;预付&gt;&lt;无早&gt;</t>
  </si>
  <si>
    <t>CNY</t>
  </si>
  <si>
    <t>ZHOU/TAI</t>
  </si>
  <si>
    <t>CA363230228CNY</t>
  </si>
  <si>
    <t>未提现</t>
  </si>
  <si>
    <t>携程开票</t>
  </si>
  <si>
    <t xml:space="preserve">3013871	</t>
  </si>
  <si>
    <t xml:space="preserve">HBD-65649-318-1665855	</t>
  </si>
  <si>
    <t xml:space="preserve">999222609264709	</t>
  </si>
  <si>
    <t>[梅州]梅州白天鹅迎宾馆(100697959)</t>
  </si>
  <si>
    <t>商务江景双床房&lt;特惠专享&gt;&lt;双人入住&gt;&lt;日历房套餐高价值&gt;&lt;双早&gt;&lt;新酒店礼盒&gt;</t>
  </si>
  <si>
    <t>梁伟祥</t>
  </si>
  <si>
    <t xml:space="preserve">	</t>
  </si>
  <si>
    <t>取消</t>
  </si>
  <si>
    <t xml:space="preserve">999222631724883	</t>
  </si>
  <si>
    <t>吴柏青,徐小淞</t>
  </si>
  <si>
    <t xml:space="preserve">22671077753	</t>
  </si>
  <si>
    <t>肖晓霞</t>
  </si>
  <si>
    <t xml:space="preserve">22671077754	</t>
  </si>
  <si>
    <t>商务江景大床房&lt;特惠专享&gt;&lt;双人入住&gt;&lt;日历房套餐高价值&gt;&lt;双早&gt;&lt;新酒店礼盒&gt;</t>
  </si>
  <si>
    <t>肖惜金</t>
  </si>
  <si>
    <t xml:space="preserve">999222673557778	</t>
  </si>
  <si>
    <t>商务城景双床房&lt;超值特惠&gt;&lt;双人入住&gt;&lt;日历房套餐高价值&gt;&lt;单早&gt;&lt;新酒店礼盒&gt;</t>
  </si>
  <si>
    <t>何浩民</t>
  </si>
  <si>
    <t xml:space="preserve">999222673561580	</t>
  </si>
  <si>
    <t>商务城景大床房&lt;超值特惠&gt;&lt;双人入住&gt;&lt;日历房套餐高价值&gt;&lt;单早&gt;&lt;新酒店礼盒&gt;</t>
  </si>
  <si>
    <t xml:space="preserve">22673740372	</t>
  </si>
  <si>
    <t>徐晋勇</t>
  </si>
  <si>
    <t xml:space="preserve">999222683013165	</t>
  </si>
  <si>
    <t>赵永立</t>
  </si>
  <si>
    <t xml:space="preserve">999222687010064	</t>
  </si>
  <si>
    <t>陈晓东</t>
  </si>
  <si>
    <t>，</t>
  </si>
  <si>
    <t>999222631724883</t>
  </si>
  <si>
    <t>202302100834260068</t>
  </si>
  <si>
    <t>202302112248340071</t>
  </si>
  <si>
    <t>202302112251570021</t>
  </si>
  <si>
    <t>999222673557778</t>
  </si>
  <si>
    <t>202302120820310025</t>
  </si>
  <si>
    <t>999222673561580</t>
  </si>
  <si>
    <t>202302120820060069</t>
  </si>
  <si>
    <t>202302120818130069</t>
  </si>
  <si>
    <t>999222683013165</t>
  </si>
  <si>
    <t>202302121602430068</t>
  </si>
  <si>
    <t>999222687010064</t>
  </si>
  <si>
    <t>202302122109250068</t>
  </si>
  <si>
    <t>A230228094048481</t>
  </si>
  <si>
    <t>房集：i230228093836 4041.5元</t>
  </si>
  <si>
    <t>CNY / HKD 当前参考汇率: 1.127047043</t>
  </si>
  <si>
    <t>总计： 8649.12 CNY/
9747.97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</si>
  <si>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</si>
  <si>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</si>
  <si>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</si>
  <si>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</si>
  <si>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</si>
  <si>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</si>
  <si>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</si>
  <si>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</si>
  <si>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</si>
  <si>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</si>
  <si>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</si>
  <si>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</si>
  <si>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</si>
  <si>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</si>
  <si>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</si>
  <si>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</si>
  <si>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</si>
  <si>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</si>
  <si>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</si>
  <si>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</si>
  <si>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3013871</t>
  </si>
  <si>
    <t>香港弥敦酒店</t>
  </si>
  <si>
    <t>ZHOU TAI</t>
  </si>
  <si>
    <t>2023-02-13</t>
  </si>
  <si>
    <t>退房日周结</t>
  </si>
  <si>
    <t>4607.62</t>
  </si>
  <si>
    <t>RMB</t>
  </si>
  <si>
    <t>0</t>
  </si>
  <si>
    <t>0.00</t>
  </si>
  <si>
    <t>携程国内直连(DD)</t>
  </si>
  <si>
    <t>01.011249</t>
  </si>
  <si>
    <t>2023-02-08 13:06:23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</si>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</sst>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238125</xdr:colOff>
      <xdr:row>56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0109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44965</v>
      </c>
      <c r="G2" s="6">
        <v>44970</v>
      </c>
      <c r="H2" s="4">
        <v>1</v>
      </c>
      <c r="I2" s="4">
        <v>5</v>
      </c>
      <c r="J2" s="4">
        <v>5</v>
      </c>
      <c r="K2" s="4" t="s">
        <v>30</v>
      </c>
      <c r="L2" s="4">
        <v>4607.62</v>
      </c>
      <c r="M2" s="4">
        <v>4607.62</v>
      </c>
      <c r="N2" s="4" t="s">
        <v>31</v>
      </c>
      <c r="O2" s="4" t="s">
        <v>32</v>
      </c>
      <c r="P2" s="4" t="s">
        <v>33</v>
      </c>
      <c r="Q2" s="4">
        <v>0</v>
      </c>
      <c r="R2" s="8">
        <v>44965</v>
      </c>
      <c r="S2" s="6">
        <v>44985</v>
      </c>
      <c r="T2" s="4" t="s">
        <v>34</v>
      </c>
      <c r="U2" s="4">
        <v>4607.62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44969</v>
      </c>
      <c r="G3" s="6">
        <v>44970</v>
      </c>
      <c r="H3" s="4">
        <v>1</v>
      </c>
      <c r="I3" s="4">
        <v>1</v>
      </c>
      <c r="J3" s="4">
        <v>1</v>
      </c>
      <c r="K3" s="4" t="s">
        <v>30</v>
      </c>
      <c r="L3" s="4">
        <v>358.5</v>
      </c>
      <c r="M3" s="4">
        <v>358.5</v>
      </c>
      <c r="N3" s="4" t="s">
        <v>40</v>
      </c>
      <c r="O3" s="4" t="s">
        <v>32</v>
      </c>
      <c r="P3" s="4" t="s">
        <v>33</v>
      </c>
      <c r="Q3" s="4">
        <v>0</v>
      </c>
      <c r="R3" s="8">
        <v>44966</v>
      </c>
      <c r="S3" s="6">
        <v>44985</v>
      </c>
      <c r="T3" s="4" t="s">
        <v>34</v>
      </c>
      <c r="U3" s="4">
        <v>358.5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44969</v>
      </c>
      <c r="G4" s="6">
        <v>44970</v>
      </c>
      <c r="H4" s="4">
        <v>1</v>
      </c>
      <c r="I4" s="4">
        <v>1</v>
      </c>
      <c r="J4" s="4">
        <v>1</v>
      </c>
      <c r="K4" s="4" t="s">
        <v>30</v>
      </c>
      <c r="L4" s="4">
        <v>-358.5</v>
      </c>
      <c r="M4" s="4">
        <v>-358.5</v>
      </c>
      <c r="N4" s="4" t="s">
        <v>40</v>
      </c>
      <c r="O4" s="4" t="s">
        <v>32</v>
      </c>
      <c r="P4" s="4" t="s">
        <v>33</v>
      </c>
      <c r="Q4" s="4">
        <v>0</v>
      </c>
      <c r="R4" s="8">
        <v>44966</v>
      </c>
      <c r="S4" s="6">
        <v>44985</v>
      </c>
      <c r="T4" s="4" t="s">
        <v>34</v>
      </c>
      <c r="U4" s="4">
        <v>-358.5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44968</v>
      </c>
      <c r="G5" s="6">
        <v>44970</v>
      </c>
      <c r="H5" s="4">
        <v>2</v>
      </c>
      <c r="I5" s="4">
        <v>2</v>
      </c>
      <c r="J5" s="4">
        <v>4</v>
      </c>
      <c r="K5" s="4" t="s">
        <v>30</v>
      </c>
      <c r="L5" s="4">
        <v>1434</v>
      </c>
      <c r="M5" s="4">
        <v>1434</v>
      </c>
      <c r="N5" s="4" t="s">
        <v>44</v>
      </c>
      <c r="O5" s="4" t="s">
        <v>32</v>
      </c>
      <c r="P5" s="4" t="s">
        <v>33</v>
      </c>
      <c r="Q5" s="4">
        <v>0</v>
      </c>
      <c r="R5" s="8">
        <v>44967</v>
      </c>
      <c r="S5" s="6">
        <v>44985</v>
      </c>
      <c r="T5" s="4" t="s">
        <v>34</v>
      </c>
      <c r="U5" s="4">
        <v>1434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44969</v>
      </c>
      <c r="G6" s="6">
        <v>44970</v>
      </c>
      <c r="H6" s="4">
        <v>1</v>
      </c>
      <c r="I6" s="4">
        <v>1</v>
      </c>
      <c r="J6" s="4">
        <v>1</v>
      </c>
      <c r="K6" s="4" t="s">
        <v>30</v>
      </c>
      <c r="L6" s="4">
        <v>386.25</v>
      </c>
      <c r="M6" s="4">
        <v>386.25</v>
      </c>
      <c r="N6" s="4" t="s">
        <v>46</v>
      </c>
      <c r="O6" s="4" t="s">
        <v>32</v>
      </c>
      <c r="P6" s="4" t="s">
        <v>33</v>
      </c>
      <c r="Q6" s="4">
        <v>0</v>
      </c>
      <c r="R6" s="8">
        <v>44968</v>
      </c>
      <c r="S6" s="6">
        <v>44985</v>
      </c>
      <c r="T6" s="4" t="s">
        <v>34</v>
      </c>
      <c r="U6" s="4">
        <v>386.25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38</v>
      </c>
      <c r="E7" s="4" t="s">
        <v>48</v>
      </c>
      <c r="F7" s="6">
        <v>44969</v>
      </c>
      <c r="G7" s="6">
        <v>44970</v>
      </c>
      <c r="H7" s="4">
        <v>1</v>
      </c>
      <c r="I7" s="4">
        <v>1</v>
      </c>
      <c r="J7" s="4">
        <v>1</v>
      </c>
      <c r="K7" s="4" t="s">
        <v>30</v>
      </c>
      <c r="L7" s="4">
        <v>386.25</v>
      </c>
      <c r="M7" s="4">
        <v>386.25</v>
      </c>
      <c r="N7" s="4" t="s">
        <v>49</v>
      </c>
      <c r="O7" s="4" t="s">
        <v>32</v>
      </c>
      <c r="P7" s="4" t="s">
        <v>33</v>
      </c>
      <c r="Q7" s="4">
        <v>0</v>
      </c>
      <c r="R7" s="8">
        <v>44968</v>
      </c>
      <c r="S7" s="6">
        <v>44985</v>
      </c>
      <c r="T7" s="4" t="s">
        <v>34</v>
      </c>
      <c r="U7" s="4">
        <v>386.25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38</v>
      </c>
      <c r="E8" s="4" t="s">
        <v>51</v>
      </c>
      <c r="F8" s="6">
        <v>44969</v>
      </c>
      <c r="G8" s="6">
        <v>44970</v>
      </c>
      <c r="H8" s="4">
        <v>1</v>
      </c>
      <c r="I8" s="4">
        <v>1</v>
      </c>
      <c r="J8" s="4">
        <v>1</v>
      </c>
      <c r="K8" s="4" t="s">
        <v>30</v>
      </c>
      <c r="L8" s="4">
        <v>351</v>
      </c>
      <c r="M8" s="4">
        <v>351</v>
      </c>
      <c r="N8" s="4" t="s">
        <v>52</v>
      </c>
      <c r="O8" s="4" t="s">
        <v>32</v>
      </c>
      <c r="P8" s="4" t="s">
        <v>33</v>
      </c>
      <c r="Q8" s="4">
        <v>0</v>
      </c>
      <c r="R8" s="8">
        <v>44969</v>
      </c>
      <c r="S8" s="6">
        <v>44985</v>
      </c>
      <c r="T8" s="4" t="s">
        <v>34</v>
      </c>
      <c r="U8" s="4">
        <v>351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38</v>
      </c>
      <c r="E9" s="4" t="s">
        <v>54</v>
      </c>
      <c r="F9" s="6">
        <v>44969</v>
      </c>
      <c r="G9" s="6">
        <v>44970</v>
      </c>
      <c r="H9" s="4">
        <v>1</v>
      </c>
      <c r="I9" s="4">
        <v>1</v>
      </c>
      <c r="J9" s="4">
        <v>1</v>
      </c>
      <c r="K9" s="4" t="s">
        <v>30</v>
      </c>
      <c r="L9" s="4">
        <v>351</v>
      </c>
      <c r="M9" s="4">
        <v>351</v>
      </c>
      <c r="N9" s="4" t="s">
        <v>52</v>
      </c>
      <c r="O9" s="4" t="s">
        <v>32</v>
      </c>
      <c r="P9" s="4" t="s">
        <v>33</v>
      </c>
      <c r="Q9" s="4">
        <v>0</v>
      </c>
      <c r="R9" s="8">
        <v>44969</v>
      </c>
      <c r="S9" s="6">
        <v>44985</v>
      </c>
      <c r="T9" s="4" t="s">
        <v>34</v>
      </c>
      <c r="U9" s="4">
        <v>351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38</v>
      </c>
      <c r="E10" s="4" t="s">
        <v>48</v>
      </c>
      <c r="F10" s="6">
        <v>44969</v>
      </c>
      <c r="G10" s="6">
        <v>44970</v>
      </c>
      <c r="H10" s="4">
        <v>1</v>
      </c>
      <c r="I10" s="4">
        <v>1</v>
      </c>
      <c r="J10" s="4">
        <v>1</v>
      </c>
      <c r="K10" s="4" t="s">
        <v>30</v>
      </c>
      <c r="L10" s="4">
        <v>386.25</v>
      </c>
      <c r="M10" s="4">
        <v>386.25</v>
      </c>
      <c r="N10" s="4" t="s">
        <v>56</v>
      </c>
      <c r="O10" s="4" t="s">
        <v>32</v>
      </c>
      <c r="P10" s="4" t="s">
        <v>33</v>
      </c>
      <c r="Q10" s="4">
        <v>0</v>
      </c>
      <c r="R10" s="8">
        <v>44969.0000115741</v>
      </c>
      <c r="S10" s="6">
        <v>44985</v>
      </c>
      <c r="T10" s="4" t="s">
        <v>34</v>
      </c>
      <c r="U10" s="4">
        <v>386.25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38</v>
      </c>
      <c r="E11" s="4" t="s">
        <v>48</v>
      </c>
      <c r="F11" s="6">
        <v>44969</v>
      </c>
      <c r="G11" s="6">
        <v>44970</v>
      </c>
      <c r="H11" s="4">
        <v>1</v>
      </c>
      <c r="I11" s="4">
        <v>1</v>
      </c>
      <c r="J11" s="4">
        <v>1</v>
      </c>
      <c r="K11" s="4" t="s">
        <v>30</v>
      </c>
      <c r="L11" s="4">
        <v>360.5</v>
      </c>
      <c r="M11" s="4">
        <v>360.5</v>
      </c>
      <c r="N11" s="4" t="s">
        <v>58</v>
      </c>
      <c r="O11" s="4" t="s">
        <v>32</v>
      </c>
      <c r="P11" s="4" t="s">
        <v>33</v>
      </c>
      <c r="Q11" s="4">
        <v>0</v>
      </c>
      <c r="R11" s="8">
        <v>44969</v>
      </c>
      <c r="S11" s="6">
        <v>44985</v>
      </c>
      <c r="T11" s="4" t="s">
        <v>34</v>
      </c>
      <c r="U11" s="4">
        <v>360.5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59</v>
      </c>
      <c r="B12" s="4" t="s">
        <v>26</v>
      </c>
      <c r="C12" s="4" t="s">
        <v>27</v>
      </c>
      <c r="D12" s="4" t="s">
        <v>38</v>
      </c>
      <c r="E12" s="4" t="s">
        <v>48</v>
      </c>
      <c r="F12" s="6">
        <v>44969</v>
      </c>
      <c r="G12" s="6">
        <v>44970</v>
      </c>
      <c r="H12" s="4">
        <v>1</v>
      </c>
      <c r="I12" s="4">
        <v>1</v>
      </c>
      <c r="J12" s="4">
        <v>1</v>
      </c>
      <c r="K12" s="4" t="s">
        <v>30</v>
      </c>
      <c r="L12" s="4">
        <v>386.25</v>
      </c>
      <c r="M12" s="4">
        <v>386.25</v>
      </c>
      <c r="N12" s="4" t="s">
        <v>60</v>
      </c>
      <c r="O12" s="4" t="s">
        <v>32</v>
      </c>
      <c r="P12" s="4" t="s">
        <v>33</v>
      </c>
      <c r="Q12" s="4">
        <v>0</v>
      </c>
      <c r="R12" s="8">
        <v>44969</v>
      </c>
      <c r="S12" s="6">
        <v>44985</v>
      </c>
      <c r="T12" s="4" t="s">
        <v>34</v>
      </c>
      <c r="U12" s="4">
        <v>386.25</v>
      </c>
      <c r="V12" s="4">
        <v>0</v>
      </c>
      <c r="W12" s="4">
        <v>0</v>
      </c>
      <c r="X12" s="4" t="s">
        <v>41</v>
      </c>
      <c r="Y12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2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999222593358044</v>
      </c>
      <c r="B2" s="6">
        <v>44965</v>
      </c>
      <c r="C2" s="6">
        <v>44970</v>
      </c>
      <c r="D2" s="4">
        <v>4607.62</v>
      </c>
      <c r="E2" s="4" t="str">
        <f>VLOOKUP(A2,HOP!A:L,12,0)</f>
        <v>4607.62</v>
      </c>
      <c r="F2" s="4" t="str">
        <f>VLOOKUP(A2,HOP!A:C,3,0)</f>
        <v>3013871</v>
      </c>
      <c r="G2" s="4">
        <f>D2-E2</f>
        <v>0</v>
      </c>
      <c r="H2" s="4" t="str">
        <f>$H$1&amp;F2</f>
        <v>，3013871</v>
      </c>
      <c r="I2" s="4" t="str">
        <f>VLOOKUP(A2,HOP!A:U,21,0)</f>
        <v>直连</v>
      </c>
    </row>
    <row r="3" s="4" customFormat="1" hidden="1" spans="1:9">
      <c r="A3" s="5">
        <v>999222609264709</v>
      </c>
      <c r="B3" s="6">
        <v>44969</v>
      </c>
      <c r="C3" s="6">
        <v>44970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VLOOKUP(A3,HOP!A:U,21,0)</f>
        <v>#N/A</v>
      </c>
    </row>
    <row r="4" s="4" customFormat="1" spans="1:10">
      <c r="A4" s="9" t="s">
        <v>62</v>
      </c>
      <c r="B4" s="6">
        <v>44968</v>
      </c>
      <c r="C4" s="6">
        <v>44970</v>
      </c>
      <c r="D4" s="4">
        <v>1434</v>
      </c>
      <c r="E4" s="4">
        <v>1434</v>
      </c>
      <c r="F4" s="10" t="s">
        <v>63</v>
      </c>
      <c r="G4" s="4">
        <f t="shared" si="0"/>
        <v>0</v>
      </c>
      <c r="H4" s="4" t="str">
        <f t="shared" si="1"/>
        <v>，202302100834260068</v>
      </c>
      <c r="I4" s="4" t="e">
        <f>VLOOKUP(A4,HOP!A:U,21,0)</f>
        <v>#N/A</v>
      </c>
      <c r="J4" s="7">
        <v>2.1</v>
      </c>
    </row>
    <row r="5" s="4" customFormat="1" spans="1:10">
      <c r="A5" s="5">
        <v>22671077753</v>
      </c>
      <c r="B5" s="6">
        <v>44969</v>
      </c>
      <c r="C5" s="6">
        <v>44970</v>
      </c>
      <c r="D5" s="4">
        <v>386.25</v>
      </c>
      <c r="E5" s="4">
        <v>386.25</v>
      </c>
      <c r="F5" s="10" t="s">
        <v>64</v>
      </c>
      <c r="G5" s="4">
        <f t="shared" si="0"/>
        <v>0</v>
      </c>
      <c r="H5" s="4" t="str">
        <f t="shared" si="1"/>
        <v>，202302112248340071</v>
      </c>
      <c r="I5" s="4" t="e">
        <f>VLOOKUP(A5,HOP!A:U,21,0)</f>
        <v>#N/A</v>
      </c>
      <c r="J5" s="4">
        <v>2.11</v>
      </c>
    </row>
    <row r="6" s="4" customFormat="1" spans="1:10">
      <c r="A6" s="5">
        <v>22671077754</v>
      </c>
      <c r="B6" s="6">
        <v>44969</v>
      </c>
      <c r="C6" s="6">
        <v>44970</v>
      </c>
      <c r="D6" s="4">
        <v>386.25</v>
      </c>
      <c r="E6" s="4">
        <v>386.25</v>
      </c>
      <c r="F6" s="10" t="s">
        <v>65</v>
      </c>
      <c r="G6" s="4">
        <f t="shared" si="0"/>
        <v>0</v>
      </c>
      <c r="H6" s="4" t="str">
        <f t="shared" si="1"/>
        <v>，202302112251570021</v>
      </c>
      <c r="I6" s="4" t="e">
        <f>VLOOKUP(A6,HOP!A:U,21,0)</f>
        <v>#N/A</v>
      </c>
      <c r="J6" s="4">
        <v>2.11</v>
      </c>
    </row>
    <row r="7" s="4" customFormat="1" spans="1:10">
      <c r="A7" s="9" t="s">
        <v>66</v>
      </c>
      <c r="B7" s="6">
        <v>44969</v>
      </c>
      <c r="C7" s="6">
        <v>44970</v>
      </c>
      <c r="D7" s="4">
        <v>351</v>
      </c>
      <c r="E7" s="4">
        <v>351</v>
      </c>
      <c r="F7" s="10" t="s">
        <v>67</v>
      </c>
      <c r="G7" s="4">
        <f t="shared" si="0"/>
        <v>0</v>
      </c>
      <c r="H7" s="4" t="str">
        <f t="shared" si="1"/>
        <v>，202302120820310025</v>
      </c>
      <c r="I7" s="4" t="e">
        <f>VLOOKUP(A7,HOP!A:U,21,0)</f>
        <v>#N/A</v>
      </c>
      <c r="J7" s="4">
        <v>2.12</v>
      </c>
    </row>
    <row r="8" s="4" customFormat="1" spans="1:10">
      <c r="A8" s="9" t="s">
        <v>68</v>
      </c>
      <c r="B8" s="6">
        <v>44969</v>
      </c>
      <c r="C8" s="6">
        <v>44970</v>
      </c>
      <c r="D8" s="4">
        <v>351</v>
      </c>
      <c r="E8" s="4">
        <v>351</v>
      </c>
      <c r="F8" s="10" t="s">
        <v>69</v>
      </c>
      <c r="G8" s="4">
        <f t="shared" si="0"/>
        <v>0</v>
      </c>
      <c r="H8" s="4" t="str">
        <f t="shared" si="1"/>
        <v>，202302120820060069</v>
      </c>
      <c r="I8" s="4" t="e">
        <f>VLOOKUP(A8,HOP!A:U,21,0)</f>
        <v>#N/A</v>
      </c>
      <c r="J8" s="4">
        <v>2.12</v>
      </c>
    </row>
    <row r="9" s="4" customFormat="1" spans="1:10">
      <c r="A9" s="5">
        <v>22673740372</v>
      </c>
      <c r="B9" s="6">
        <v>44969</v>
      </c>
      <c r="C9" s="6">
        <v>44970</v>
      </c>
      <c r="D9" s="4">
        <v>386.25</v>
      </c>
      <c r="E9" s="4">
        <v>386.25</v>
      </c>
      <c r="F9" s="10" t="s">
        <v>70</v>
      </c>
      <c r="G9" s="4">
        <f t="shared" si="0"/>
        <v>0</v>
      </c>
      <c r="H9" s="4" t="str">
        <f t="shared" si="1"/>
        <v>，202302120818130069</v>
      </c>
      <c r="I9" s="4" t="e">
        <f>VLOOKUP(A9,HOP!A:U,21,0)</f>
        <v>#N/A</v>
      </c>
      <c r="J9" s="4">
        <v>2.12</v>
      </c>
    </row>
    <row r="10" s="4" customFormat="1" spans="1:10">
      <c r="A10" s="9" t="s">
        <v>71</v>
      </c>
      <c r="B10" s="6">
        <v>44969</v>
      </c>
      <c r="C10" s="6">
        <v>44970</v>
      </c>
      <c r="D10" s="4">
        <v>360.5</v>
      </c>
      <c r="E10" s="4">
        <v>360.5</v>
      </c>
      <c r="F10" s="10" t="s">
        <v>72</v>
      </c>
      <c r="G10" s="4">
        <f t="shared" si="0"/>
        <v>0</v>
      </c>
      <c r="H10" s="4" t="str">
        <f t="shared" si="1"/>
        <v>，202302121602430068</v>
      </c>
      <c r="I10" s="4" t="e">
        <f>VLOOKUP(A10,HOP!A:U,21,0)</f>
        <v>#N/A</v>
      </c>
      <c r="J10" s="4">
        <v>2.12</v>
      </c>
    </row>
    <row r="11" s="4" customFormat="1" spans="1:10">
      <c r="A11" s="9" t="s">
        <v>73</v>
      </c>
      <c r="B11" s="6">
        <v>44969</v>
      </c>
      <c r="C11" s="6">
        <v>44970</v>
      </c>
      <c r="D11" s="4">
        <v>386.25</v>
      </c>
      <c r="E11" s="4">
        <v>386.25</v>
      </c>
      <c r="F11" s="10" t="s">
        <v>74</v>
      </c>
      <c r="G11" s="4">
        <f t="shared" si="0"/>
        <v>0</v>
      </c>
      <c r="H11" s="4" t="str">
        <f t="shared" si="1"/>
        <v>，202302122109250068</v>
      </c>
      <c r="I11" s="4" t="e">
        <f>VLOOKUP(A11,HOP!A:U,21,0)</f>
        <v>#N/A</v>
      </c>
      <c r="J11" s="4">
        <v>2.12</v>
      </c>
    </row>
    <row r="13" spans="4:4">
      <c r="D13" s="4">
        <f>SUM(D2:D12)</f>
        <v>8649.12</v>
      </c>
    </row>
    <row r="18" spans="1:4">
      <c r="A18" s="4" t="s">
        <v>75</v>
      </c>
      <c r="C18" s="4">
        <v>4607.62</v>
      </c>
      <c r="D18" s="4">
        <v>5193.01</v>
      </c>
    </row>
    <row r="19" spans="1:4">
      <c r="A19" s="4" t="s">
        <v>76</v>
      </c>
      <c r="C19" s="4">
        <v>4041.5</v>
      </c>
      <c r="D19" s="4">
        <v>4554.96</v>
      </c>
    </row>
    <row r="20" spans="1:4">
      <c r="A20" s="4" t="s">
        <v>77</v>
      </c>
      <c r="C20" s="4">
        <f>SUBTOTAL(9,C18:C19)</f>
        <v>8649.12</v>
      </c>
      <c r="D20" s="4">
        <f>SUBTOTAL(9,D18:D19)</f>
        <v>9747.97</v>
      </c>
    </row>
    <row r="21" spans="1:1">
      <c r="A21" s="4" t="s">
        <v>78</v>
      </c>
    </row>
  </sheetData>
  <autoFilter ref="A1:XFD13">
    <filterColumn colId="3">
      <filters blank="1">
        <filter val="351"/>
        <filter val="4607.62"/>
        <filter val="8649.12"/>
        <filter val="1434"/>
        <filter val="360.5"/>
        <filter val="386.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999222593358044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2023-02-28T01:25:58Z</dcterms:created>
  <dcterms:modified xsi:type="dcterms:W3CDTF">2023-02-28T01:42:19Z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152CD02ACD464125AA6BA2367094DCD9</vt:lpwstr>
  </property>
  <property fmtid="{D5CDD505-2E9C-101B-9397-08002B2CF9AE}" pid="3" name="KSOProductBuildVer">
    <vt:lpwstr>2052-11.1.0.13703</vt:lpwstr>
  </property>
</Properties>
</file>