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<sst xmlns="http://schemas.openxmlformats.org/spreadsheetml/2006/main" count="292" uniqueCount="140">
  <si>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</si>
  <si>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</si>
  <si>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</si>
  <si>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</si>
  <si>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2023-02-28至2023-03-01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</si>
  <si>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</si>
  <si>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</si>
  <si>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</si>
  <si>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</si>
  <si>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</si>
  <si>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</si>
  <si>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</si>
  <si>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</si>
  <si>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</si>
  <si>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</si>
  <si>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</si>
  <si>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</si>
  <si>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</si>
  <si>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</si>
  <si>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</si>
  <si>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¥541.00</t>
  </si>
  <si>
    <t>¥89.00</t>
  </si>
  <si>
    <t>¥452.00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</si>
  <si>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</si>
  <si>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</si>
  <si>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</si>
  <si>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</si>
  <si>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</si>
  <si>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</si>
  <si>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</si>
  <si>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</si>
  <si>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</si>
  <si>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</si>
  <si>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</si>
  <si>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</si>
  <si>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</si>
  <si>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</si>
  <si>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</si>
  <si>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</si>
  <si>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</si>
  <si>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</si>
  <si>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</si>
  <si>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</si>
  <si>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</si>
  <si>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</si>
  <si>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</si>
  <si>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</si>
  <si>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</si>
  <si>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</si>
  <si>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</si>
  <si>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</si>
  <si>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</si>
  <si>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</si>
  <si>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</si>
  <si>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</si>
  <si>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</si>
  <si>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</si>
  <si>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</si>
  <si>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</si>
  <si>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</si>
  <si>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</si>
  <si>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</si>
  <si>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</si>
  <si>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</si>
  <si>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</si>
  <si>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</si>
  <si>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</si>
  <si>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</si>
  <si>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</si>
  <si>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</si>
  <si>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103285849983</t>
  </si>
  <si>
    <t>酒店预付</t>
  </si>
  <si>
    <t>否</t>
  </si>
  <si>
    <t>普通</t>
  </si>
  <si>
    <t>375512691</t>
  </si>
  <si>
    <t>格林豪泰(三亚和平街情人桥店)</t>
  </si>
  <si>
    <t>1639468</t>
  </si>
  <si>
    <t>刘杰</t>
  </si>
  <si>
    <t>2023-02-26</t>
  </si>
  <si>
    <t>2023-02-27</t>
  </si>
  <si>
    <t>2023-03-01</t>
  </si>
  <si>
    <t>¥388.00</t>
  </si>
  <si>
    <t>¥64.00</t>
  </si>
  <si>
    <t>¥324.00</t>
  </si>
  <si>
    <t>过道窗双床房</t>
  </si>
  <si>
    <t>WEBSITE</t>
  </si>
  <si>
    <t>103287848151</t>
  </si>
  <si>
    <t>375508821</t>
  </si>
  <si>
    <t>贝壳酒店(南京南站北广场店)</t>
  </si>
  <si>
    <t>李海枫</t>
  </si>
  <si>
    <t>2023-02-28</t>
  </si>
  <si>
    <t>¥153.00</t>
  </si>
  <si>
    <t>¥25.00</t>
  </si>
  <si>
    <t>¥128.00</t>
  </si>
  <si>
    <t>时尚双床房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</si>
  <si>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</si>
  <si>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</si>
  <si>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</si>
  <si>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</si>
  <si>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</si>
  <si>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</si>
  <si>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</si>
  <si>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</si>
  <si>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</si>
  <si>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</si>
  <si>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</si>
  <si>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A230302105600481</t>
  </si>
  <si>
    <r>
      <t>总计：</t>
    </r>
    <r>
      <rPr>
        <sz val="10"/>
        <rFont val="Arial"/>
        <charset val="134"/>
      </rPr>
      <t>452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</si>
  <si>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</si>
  <si>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</si>
  <si>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</si>
  <si>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</si>
  <si>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</si>
  <si>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</si>
  <si>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</si>
  <si>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</si>
  <si>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</si>
  <si>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</si>
  <si>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</si>
  <si>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</si>
  <si>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</si>
  <si>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</si>
  <si>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</si>
  <si>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</si>
  <si>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</si>
  <si>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</si>
  <si>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3075724</t>
  </si>
  <si>
    <t>--</t>
  </si>
  <si>
    <t>128.00</t>
  </si>
  <si>
    <t>RMB</t>
  </si>
  <si>
    <t>0</t>
  </si>
  <si>
    <t>0.00</t>
  </si>
  <si>
    <t>汇趣住国内直连</t>
  </si>
  <si>
    <t>01.011247</t>
  </si>
  <si>
    <t>2023-02-28 22:46:46</t>
  </si>
  <si>
    <t>直连</t>
  </si>
  <si>
    <t>中国</t>
  </si>
  <si>
    <t>3068333</t>
  </si>
  <si>
    <t>324.00</t>
  </si>
  <si>
    <t>2023-02-26 18:16:43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</si>
</sst>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324</v>
      </c>
      <c r="E2" t="str">
        <f>VLOOKUP(A2,HOP!A:L,12,0)</f>
        <v>324.00</v>
      </c>
      <c r="F2" t="str">
        <f>VLOOKUP(A2,HOP!A:C,3,0)</f>
        <v>3068333</v>
      </c>
      <c r="G2">
        <f>D2-E2</f>
        <v>0</v>
      </c>
      <c r="H2" t="str">
        <f>$H$1&amp;F2</f>
        <v>，3068333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128</v>
      </c>
      <c r="E3" t="str">
        <f>VLOOKUP(A3,HOP!A:L,12,0)</f>
        <v>128.00</v>
      </c>
      <c r="F3" t="str">
        <f>VLOOKUP(A3,HOP!A:C,3,0)</f>
        <v>3075724</v>
      </c>
      <c r="G3">
        <f>D3-E3</f>
        <v>0</v>
      </c>
      <c r="H3" t="str">
        <f>$H$1&amp;F3</f>
        <v>，3075724</v>
      </c>
      <c r="I3" t="str">
        <f>VLOOKUP(A3,HOP!A:U,21,0)</f>
        <v>直连</v>
      </c>
    </row>
    <row r="5" spans="4:4">
      <c r="D5" s="3">
        <f>SUM(D2:D4)</f>
        <v>452</v>
      </c>
    </row>
    <row r="7" ht="14.25" spans="4:4">
      <c r="D7" s="8" t="s">
        <v>22</v>
      </c>
    </row>
    <row r="9" spans="1:1">
      <c r="A9" t="s">
        <v>106</v>
      </c>
    </row>
    <row r="10" spans="1:1">
      <c r="A10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86</v>
      </c>
      <c r="B2" s="1" t="s">
        <v>90</v>
      </c>
      <c r="C2" s="1" t="s">
        <v>126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70</v>
      </c>
      <c r="B3" s="1" t="s">
        <v>78</v>
      </c>
      <c r="C3" s="1" t="s">
        <v>137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127</v>
      </c>
      <c r="I3" s="1" t="s">
        <v>138</v>
      </c>
      <c r="J3" s="1" t="s">
        <v>129</v>
      </c>
      <c r="K3" s="1" t="s">
        <v>138</v>
      </c>
      <c r="L3" s="1" t="s">
        <v>138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139</v>
      </c>
      <c r="S3" s="1" t="s">
        <v>72</v>
      </c>
      <c r="T3" s="1" t="s">
        <v>34</v>
      </c>
      <c r="U3" s="1" t="s">
        <v>135</v>
      </c>
      <c r="V3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2023-03-02T02:56:44Z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3E0A089EE2CB4A4B8E66E10BB6A6114B</vt:lpwstr>
  </property>
</Properties>
</file>