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对账!$1:$25</definedName>
  </definedNames>
  <calcPr calcId="144525"/>
</workbook>
</file>

<file path=xl/sharedStrings.xml><?xml version="1.0" encoding="utf-8"?>
<sst xmlns="http://schemas.openxmlformats.org/spreadsheetml/2006/main" count="374" uniqueCount="162">
  <si>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</si>
  <si>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</si>
  <si>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</si>
  <si>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</si>
  <si>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</si>
  <si>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</si>
  <si>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</si>
  <si>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</si>
  <si>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</si>
  <si>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</si>
  <si>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</si>
  <si>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</si>
  <si>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</si>
  <si>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</si>
  <si>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</si>
  <si>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</si>
  <si>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</si>
  <si>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</si>
  <si>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</si>
  <si>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</si>
  <si>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</si>
  <si>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</si>
  <si>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</si>
  <si>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</si>
  <si>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</si>
  <si>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999222494034179	</t>
  </si>
  <si>
    <t>Ctrip</t>
  </si>
  <si>
    <t>正常</t>
  </si>
  <si>
    <t>[梅州]梅州白天鹅迎宾馆(100697959)</t>
  </si>
  <si>
    <t>商务江景双床房&lt;特惠专享&gt;&lt;双人入住&gt;&lt;日历房套餐高价值&gt;&lt;双早&gt;&lt;新酒店礼盒&gt;</t>
  </si>
  <si>
    <t>CNY</t>
  </si>
  <si>
    <t>周子涵</t>
  </si>
  <si>
    <t>CA363230302CNY</t>
  </si>
  <si>
    <t>未提现</t>
  </si>
  <si>
    <t>携程开票</t>
  </si>
  <si>
    <t xml:space="preserve">	</t>
  </si>
  <si>
    <t xml:space="preserve">999222636150546	</t>
  </si>
  <si>
    <t>商务江景大床房&lt;特惠专享&gt;&lt;双人入住&gt;&lt;日历房套餐高价值&gt;&lt;双早&gt;&lt;新酒店礼盒&gt;</t>
  </si>
  <si>
    <t>王炳宗</t>
  </si>
  <si>
    <t xml:space="preserve">999222677810803	</t>
  </si>
  <si>
    <t>王振</t>
  </si>
  <si>
    <t xml:space="preserve">999222687556881	</t>
  </si>
  <si>
    <t>商务城景双床房&lt;特惠专享&gt;&lt;双人入住&gt;&lt;日历房套餐高价值&gt;&lt;双早&gt;&lt;新酒店礼盒&gt;</t>
  </si>
  <si>
    <t>冯进平</t>
  </si>
  <si>
    <t xml:space="preserve">999222704667012	</t>
  </si>
  <si>
    <t>[香港]香港旺角智选假日酒店(Holiday Inn Express Hong Kong Mongkok)(9868292)</t>
  </si>
  <si>
    <t>标准双床房&lt;双人入住&gt;&lt;内宾&gt;&lt;预付&gt;&lt;双早&gt;</t>
  </si>
  <si>
    <t>Liu/Tengfei,Tu/Zhihang</t>
  </si>
  <si>
    <t xml:space="preserve">3028188	</t>
  </si>
  <si>
    <t xml:space="preserve">999222706914673	</t>
  </si>
  <si>
    <t>[上海]上海古北湾大酒店(17096335)</t>
  </si>
  <si>
    <t>标准大床房&lt;双人入住&gt;&lt;内宾&gt;&lt;预付&gt;&lt;无早&gt;</t>
  </si>
  <si>
    <t>胡瑞闻</t>
  </si>
  <si>
    <t xml:space="preserve">3028593	</t>
  </si>
  <si>
    <t xml:space="preserve">999222708241496	</t>
  </si>
  <si>
    <t>刘氚</t>
  </si>
  <si>
    <t xml:space="preserve">3028860	</t>
  </si>
  <si>
    <t xml:space="preserve">999222708796516	</t>
  </si>
  <si>
    <t>商务城景大床房&lt;特惠专享&gt;&lt;双人入住&gt;&lt;日历房套餐高价值&gt;&lt;双早&gt;&lt;新酒店礼盒&gt;</t>
  </si>
  <si>
    <t>梁梓麟</t>
  </si>
  <si>
    <t xml:space="preserve">999222714910049	</t>
  </si>
  <si>
    <t>[香港]香港米易商务宾馆(M Easy Hotel)(670116)</t>
  </si>
  <si>
    <t>标准大床房&lt;特惠专享&gt;&lt;双人入住&gt;&lt;无早&gt;</t>
  </si>
  <si>
    <t>Barla/Mitchelle</t>
  </si>
  <si>
    <t xml:space="preserve">3029540	</t>
  </si>
  <si>
    <t xml:space="preserve">999222716271408	</t>
  </si>
  <si>
    <t>商务城景大床房&lt;超值特惠&gt;&lt;双人入住&gt;&lt;日历房套餐高价值&gt;&lt;单早&gt;&lt;新酒店礼盒&gt;</t>
  </si>
  <si>
    <t>郑雄超</t>
  </si>
  <si>
    <t xml:space="preserve">999222716876743	</t>
  </si>
  <si>
    <t>钟震</t>
  </si>
  <si>
    <t xml:space="preserve">999222719709920	</t>
  </si>
  <si>
    <t>Tan/xiaoliang</t>
  </si>
  <si>
    <t xml:space="preserve">999222720443903	</t>
  </si>
  <si>
    <t>[梅州]梅州麓湖山酒店(67856423)</t>
  </si>
  <si>
    <t>标准双床房&lt;双人入住&gt;&lt;升级特惠&gt;&lt;双早&gt;&lt;新高价值日历房套餐&gt;&lt;新酒店礼盒&gt;</t>
  </si>
  <si>
    <t>朱华</t>
  </si>
  <si>
    <t xml:space="preserve">2036901	</t>
  </si>
  <si>
    <t xml:space="preserve">999222721019863	</t>
  </si>
  <si>
    <t>商务江景双床房&lt;超值特惠&gt;&lt;双人入住&gt;&lt;日历房套餐高价值&gt;&lt;单早&gt;&lt;新酒店礼盒&gt;</t>
  </si>
  <si>
    <t>刘思芹,杨银芳,闫晓锋</t>
  </si>
  <si>
    <t xml:space="preserve">999222721510675	</t>
  </si>
  <si>
    <t>詹东秋,詹幸札,夏伟栋</t>
  </si>
  <si>
    <t>取消</t>
  </si>
  <si>
    <t>，</t>
  </si>
  <si>
    <t>999222494034179</t>
  </si>
  <si>
    <t>202302030838140025</t>
  </si>
  <si>
    <t>999222636150546</t>
  </si>
  <si>
    <t>202302101323190025</t>
  </si>
  <si>
    <t>999222677810803</t>
  </si>
  <si>
    <t>202302121410210069</t>
  </si>
  <si>
    <t>999222687556881</t>
  </si>
  <si>
    <t>202302122123110021</t>
  </si>
  <si>
    <t>999222708796516</t>
  </si>
  <si>
    <t>202302132309060068</t>
  </si>
  <si>
    <t>999222716271408</t>
  </si>
  <si>
    <t>202302141043000073</t>
  </si>
  <si>
    <t>999222716876743</t>
  </si>
  <si>
    <t>202302141124300020</t>
  </si>
  <si>
    <t>999222720443903</t>
  </si>
  <si>
    <t>202302141505010020</t>
  </si>
  <si>
    <t>999222721019863</t>
  </si>
  <si>
    <t>202302141538030025</t>
  </si>
  <si>
    <t>999222721510675</t>
  </si>
  <si>
    <t>202302141612440071</t>
  </si>
  <si>
    <t>A230302093658481</t>
  </si>
  <si>
    <t>A230302093757481</t>
  </si>
  <si>
    <t>房集：i230302093545 4727.15元</t>
  </si>
  <si>
    <t>CNY / HKD 当前参考汇率: 1.141288259</t>
  </si>
  <si>
    <t>总计：6014.65 CNY/
6864.45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</si>
  <si>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</si>
  <si>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</si>
  <si>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</si>
  <si>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</si>
  <si>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</si>
  <si>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</si>
  <si>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</si>
  <si>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</si>
  <si>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</si>
  <si>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</si>
  <si>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</si>
  <si>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</si>
  <si>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</si>
  <si>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</si>
  <si>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</si>
  <si>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</si>
  <si>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</si>
  <si>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</si>
  <si>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</si>
  <si>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2023-02-14</t>
  </si>
  <si>
    <t>3030098</t>
  </si>
  <si>
    <t>香港米易商务宾馆家庭旅馆</t>
  </si>
  <si>
    <t>Tan xiaoliang</t>
  </si>
  <si>
    <t>2023-02-15</t>
  </si>
  <si>
    <t>退房日周结</t>
  </si>
  <si>
    <t>244.80</t>
  </si>
  <si>
    <t>RMB</t>
  </si>
  <si>
    <t>0</t>
  </si>
  <si>
    <t>0.00</t>
  </si>
  <si>
    <t>携程国内直连(DD)</t>
  </si>
  <si>
    <t>01.011249</t>
  </si>
  <si>
    <t>2023-02-14 14:15:05</t>
  </si>
  <si>
    <t>否</t>
  </si>
  <si>
    <t>汇智国际旅游发展有限公司</t>
  </si>
  <si>
    <t>直采</t>
  </si>
  <si>
    <t>中国</t>
  </si>
  <si>
    <t>3029540</t>
  </si>
  <si>
    <t>Barla Mitchelle</t>
  </si>
  <si>
    <t>2023-02-14 09:18:56</t>
  </si>
  <si>
    <t>2023-02-13</t>
  </si>
  <si>
    <t>3028860</t>
  </si>
  <si>
    <t>上海古北湾大酒店</t>
  </si>
  <si>
    <t>398.95</t>
  </si>
  <si>
    <t>2023-02-13 22:25:28</t>
  </si>
  <si>
    <t>直连</t>
  </si>
  <si>
    <t>3028593</t>
  </si>
  <si>
    <t>2023-02-13 21:02:51</t>
  </si>
  <si>
    <t>3028188</t>
  </si>
  <si>
    <t>香港旺角智选假日酒店</t>
  </si>
  <si>
    <t>Liu Tengfei,Tu Zhihang</t>
  </si>
  <si>
    <t>1010.91</t>
  </si>
  <si>
    <t>-1010</t>
  </si>
  <si>
    <t>2023-02-13 18:47:09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</si>
</sst>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29</xdr:row>
      <xdr:rowOff>0</xdr:rowOff>
    </xdr:from>
    <xdr:to>
      <xdr:col>14</xdr:col>
      <xdr:colOff>352425</xdr:colOff>
      <xdr:row>59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10467975" cy="5172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44971</v>
      </c>
      <c r="G2" s="6">
        <v>44972</v>
      </c>
      <c r="H2" s="4">
        <v>1</v>
      </c>
      <c r="I2" s="4">
        <v>1</v>
      </c>
      <c r="J2" s="4">
        <v>1</v>
      </c>
      <c r="K2" s="4" t="s">
        <v>30</v>
      </c>
      <c r="L2" s="4">
        <v>334.6</v>
      </c>
      <c r="M2" s="4">
        <v>334.6</v>
      </c>
      <c r="N2" s="4" t="s">
        <v>31</v>
      </c>
      <c r="O2" s="4" t="s">
        <v>32</v>
      </c>
      <c r="P2" s="4" t="s">
        <v>33</v>
      </c>
      <c r="Q2" s="4">
        <v>0</v>
      </c>
      <c r="R2" s="8">
        <v>44960</v>
      </c>
      <c r="S2" s="6">
        <v>44987</v>
      </c>
      <c r="T2" s="4" t="s">
        <v>34</v>
      </c>
      <c r="U2" s="4">
        <v>334.6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28</v>
      </c>
      <c r="E3" s="4" t="s">
        <v>37</v>
      </c>
      <c r="F3" s="6">
        <v>44971</v>
      </c>
      <c r="G3" s="6">
        <v>44972</v>
      </c>
      <c r="H3" s="4">
        <v>1</v>
      </c>
      <c r="I3" s="4">
        <v>1</v>
      </c>
      <c r="J3" s="4">
        <v>1</v>
      </c>
      <c r="K3" s="4" t="s">
        <v>30</v>
      </c>
      <c r="L3" s="4">
        <v>360.5</v>
      </c>
      <c r="M3" s="4">
        <v>360.5</v>
      </c>
      <c r="N3" s="4" t="s">
        <v>38</v>
      </c>
      <c r="O3" s="4" t="s">
        <v>32</v>
      </c>
      <c r="P3" s="4" t="s">
        <v>33</v>
      </c>
      <c r="Q3" s="4">
        <v>0</v>
      </c>
      <c r="R3" s="8">
        <v>44967</v>
      </c>
      <c r="S3" s="6">
        <v>44987</v>
      </c>
      <c r="T3" s="4" t="s">
        <v>34</v>
      </c>
      <c r="U3" s="4">
        <v>360.5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39</v>
      </c>
      <c r="B4" s="4" t="s">
        <v>26</v>
      </c>
      <c r="C4" s="4" t="s">
        <v>27</v>
      </c>
      <c r="D4" s="4" t="s">
        <v>28</v>
      </c>
      <c r="E4" s="4" t="s">
        <v>29</v>
      </c>
      <c r="F4" s="6">
        <v>44971</v>
      </c>
      <c r="G4" s="6">
        <v>44972</v>
      </c>
      <c r="H4" s="4">
        <v>1</v>
      </c>
      <c r="I4" s="4">
        <v>1</v>
      </c>
      <c r="J4" s="4">
        <v>1</v>
      </c>
      <c r="K4" s="4" t="s">
        <v>30</v>
      </c>
      <c r="L4" s="4">
        <v>360.5</v>
      </c>
      <c r="M4" s="4">
        <v>360.5</v>
      </c>
      <c r="N4" s="4" t="s">
        <v>40</v>
      </c>
      <c r="O4" s="4" t="s">
        <v>32</v>
      </c>
      <c r="P4" s="4" t="s">
        <v>33</v>
      </c>
      <c r="Q4" s="4">
        <v>0</v>
      </c>
      <c r="R4" s="8">
        <v>44969</v>
      </c>
      <c r="S4" s="6">
        <v>44987</v>
      </c>
      <c r="T4" s="4" t="s">
        <v>34</v>
      </c>
      <c r="U4" s="4">
        <v>360.5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41</v>
      </c>
      <c r="B5" s="4" t="s">
        <v>26</v>
      </c>
      <c r="C5" s="4" t="s">
        <v>27</v>
      </c>
      <c r="D5" s="4" t="s">
        <v>28</v>
      </c>
      <c r="E5" s="4" t="s">
        <v>42</v>
      </c>
      <c r="F5" s="6">
        <v>44971</v>
      </c>
      <c r="G5" s="6">
        <v>44972</v>
      </c>
      <c r="H5" s="4">
        <v>1</v>
      </c>
      <c r="I5" s="4">
        <v>1</v>
      </c>
      <c r="J5" s="4">
        <v>1</v>
      </c>
      <c r="K5" s="4" t="s">
        <v>30</v>
      </c>
      <c r="L5" s="4">
        <v>368.25</v>
      </c>
      <c r="M5" s="4">
        <v>368.25</v>
      </c>
      <c r="N5" s="4" t="s">
        <v>43</v>
      </c>
      <c r="O5" s="4" t="s">
        <v>32</v>
      </c>
      <c r="P5" s="4" t="s">
        <v>33</v>
      </c>
      <c r="Q5" s="4">
        <v>0</v>
      </c>
      <c r="R5" s="8">
        <v>44969</v>
      </c>
      <c r="S5" s="6">
        <v>44987</v>
      </c>
      <c r="T5" s="4" t="s">
        <v>34</v>
      </c>
      <c r="U5" s="4">
        <v>368.25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44</v>
      </c>
      <c r="B6" s="4" t="s">
        <v>26</v>
      </c>
      <c r="C6" s="4" t="s">
        <v>27</v>
      </c>
      <c r="D6" s="4" t="s">
        <v>45</v>
      </c>
      <c r="E6" s="4" t="s">
        <v>46</v>
      </c>
      <c r="F6" s="6">
        <v>44971</v>
      </c>
      <c r="G6" s="6">
        <v>44972</v>
      </c>
      <c r="H6" s="4">
        <v>1</v>
      </c>
      <c r="I6" s="4">
        <v>1</v>
      </c>
      <c r="J6" s="4">
        <v>1</v>
      </c>
      <c r="K6" s="4" t="s">
        <v>30</v>
      </c>
      <c r="L6" s="4">
        <v>1010.91</v>
      </c>
      <c r="M6" s="4">
        <v>1010.91</v>
      </c>
      <c r="N6" s="4" t="s">
        <v>47</v>
      </c>
      <c r="O6" s="4" t="s">
        <v>32</v>
      </c>
      <c r="P6" s="4" t="s">
        <v>33</v>
      </c>
      <c r="Q6" s="4">
        <v>0</v>
      </c>
      <c r="R6" s="8">
        <v>44970</v>
      </c>
      <c r="S6" s="6">
        <v>44987</v>
      </c>
      <c r="T6" s="4" t="s">
        <v>34</v>
      </c>
      <c r="U6" s="4">
        <v>1010.91</v>
      </c>
      <c r="V6" s="4">
        <v>0</v>
      </c>
      <c r="W6" s="4">
        <v>0</v>
      </c>
      <c r="X6" s="4" t="s">
        <v>48</v>
      </c>
      <c r="Y6" s="4" t="s">
        <v>35</v>
      </c>
    </row>
    <row r="7" s="4" customFormat="1" spans="1:25">
      <c r="A7" s="4" t="s">
        <v>49</v>
      </c>
      <c r="B7" s="4" t="s">
        <v>26</v>
      </c>
      <c r="C7" s="4" t="s">
        <v>27</v>
      </c>
      <c r="D7" s="4" t="s">
        <v>50</v>
      </c>
      <c r="E7" s="4" t="s">
        <v>51</v>
      </c>
      <c r="F7" s="6">
        <v>44971</v>
      </c>
      <c r="G7" s="6">
        <v>44972</v>
      </c>
      <c r="H7" s="4">
        <v>1</v>
      </c>
      <c r="I7" s="4">
        <v>1</v>
      </c>
      <c r="J7" s="4">
        <v>1</v>
      </c>
      <c r="K7" s="4" t="s">
        <v>30</v>
      </c>
      <c r="L7" s="4">
        <v>398.95</v>
      </c>
      <c r="M7" s="4">
        <v>398.95</v>
      </c>
      <c r="N7" s="4" t="s">
        <v>52</v>
      </c>
      <c r="O7" s="4" t="s">
        <v>32</v>
      </c>
      <c r="P7" s="4" t="s">
        <v>33</v>
      </c>
      <c r="Q7" s="4">
        <v>0</v>
      </c>
      <c r="R7" s="8">
        <v>44970</v>
      </c>
      <c r="S7" s="6">
        <v>44987</v>
      </c>
      <c r="T7" s="4" t="s">
        <v>34</v>
      </c>
      <c r="U7" s="4">
        <v>398.95</v>
      </c>
      <c r="V7" s="4">
        <v>0</v>
      </c>
      <c r="W7" s="4">
        <v>0</v>
      </c>
      <c r="X7" s="4" t="s">
        <v>53</v>
      </c>
      <c r="Y7" s="4" t="s">
        <v>35</v>
      </c>
    </row>
    <row r="8" s="4" customFormat="1" spans="1:25">
      <c r="A8" s="4" t="s">
        <v>54</v>
      </c>
      <c r="B8" s="4" t="s">
        <v>26</v>
      </c>
      <c r="C8" s="4" t="s">
        <v>27</v>
      </c>
      <c r="D8" s="4" t="s">
        <v>50</v>
      </c>
      <c r="E8" s="4" t="s">
        <v>51</v>
      </c>
      <c r="F8" s="6">
        <v>44971</v>
      </c>
      <c r="G8" s="6">
        <v>44972</v>
      </c>
      <c r="H8" s="4">
        <v>1</v>
      </c>
      <c r="I8" s="4">
        <v>1</v>
      </c>
      <c r="J8" s="4">
        <v>1</v>
      </c>
      <c r="K8" s="4" t="s">
        <v>30</v>
      </c>
      <c r="L8" s="4">
        <v>398.95</v>
      </c>
      <c r="M8" s="4">
        <v>398.95</v>
      </c>
      <c r="N8" s="4" t="s">
        <v>55</v>
      </c>
      <c r="O8" s="4" t="s">
        <v>32</v>
      </c>
      <c r="P8" s="4" t="s">
        <v>33</v>
      </c>
      <c r="Q8" s="4">
        <v>0</v>
      </c>
      <c r="R8" s="8">
        <v>44970</v>
      </c>
      <c r="S8" s="6">
        <v>44987</v>
      </c>
      <c r="T8" s="4" t="s">
        <v>34</v>
      </c>
      <c r="U8" s="4">
        <v>398.95</v>
      </c>
      <c r="V8" s="4">
        <v>0</v>
      </c>
      <c r="W8" s="4">
        <v>0</v>
      </c>
      <c r="X8" s="4" t="s">
        <v>56</v>
      </c>
      <c r="Y8" s="4" t="s">
        <v>35</v>
      </c>
    </row>
    <row r="9" s="4" customFormat="1" spans="1:25">
      <c r="A9" s="4" t="s">
        <v>57</v>
      </c>
      <c r="B9" s="4" t="s">
        <v>26</v>
      </c>
      <c r="C9" s="4" t="s">
        <v>27</v>
      </c>
      <c r="D9" s="4" t="s">
        <v>28</v>
      </c>
      <c r="E9" s="4" t="s">
        <v>58</v>
      </c>
      <c r="F9" s="6">
        <v>44971</v>
      </c>
      <c r="G9" s="6">
        <v>44972</v>
      </c>
      <c r="H9" s="4">
        <v>1</v>
      </c>
      <c r="I9" s="4">
        <v>1</v>
      </c>
      <c r="J9" s="4">
        <v>1</v>
      </c>
      <c r="K9" s="4" t="s">
        <v>30</v>
      </c>
      <c r="L9" s="4">
        <v>329</v>
      </c>
      <c r="M9" s="4">
        <v>329</v>
      </c>
      <c r="N9" s="4" t="s">
        <v>59</v>
      </c>
      <c r="O9" s="4" t="s">
        <v>32</v>
      </c>
      <c r="P9" s="4" t="s">
        <v>33</v>
      </c>
      <c r="Q9" s="4">
        <v>0</v>
      </c>
      <c r="R9" s="8">
        <v>44970</v>
      </c>
      <c r="S9" s="6">
        <v>44987</v>
      </c>
      <c r="T9" s="4" t="s">
        <v>34</v>
      </c>
      <c r="U9" s="4">
        <v>329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60</v>
      </c>
      <c r="B10" s="4" t="s">
        <v>26</v>
      </c>
      <c r="C10" s="4" t="s">
        <v>27</v>
      </c>
      <c r="D10" s="4" t="s">
        <v>61</v>
      </c>
      <c r="E10" s="4" t="s">
        <v>62</v>
      </c>
      <c r="F10" s="6">
        <v>44971</v>
      </c>
      <c r="G10" s="6">
        <v>44972</v>
      </c>
      <c r="H10" s="4">
        <v>1</v>
      </c>
      <c r="I10" s="4">
        <v>1</v>
      </c>
      <c r="J10" s="4">
        <v>1</v>
      </c>
      <c r="K10" s="4" t="s">
        <v>30</v>
      </c>
      <c r="L10" s="4">
        <v>244.8</v>
      </c>
      <c r="M10" s="4">
        <v>244.8</v>
      </c>
      <c r="N10" s="4" t="s">
        <v>63</v>
      </c>
      <c r="O10" s="4" t="s">
        <v>32</v>
      </c>
      <c r="P10" s="4" t="s">
        <v>33</v>
      </c>
      <c r="Q10" s="4">
        <v>0</v>
      </c>
      <c r="R10" s="8">
        <v>44971</v>
      </c>
      <c r="S10" s="6">
        <v>44987</v>
      </c>
      <c r="T10" s="4" t="s">
        <v>34</v>
      </c>
      <c r="U10" s="4">
        <v>244.8</v>
      </c>
      <c r="V10" s="4">
        <v>0</v>
      </c>
      <c r="W10" s="4">
        <v>0</v>
      </c>
      <c r="X10" s="4" t="s">
        <v>64</v>
      </c>
      <c r="Y10" s="4" t="s">
        <v>35</v>
      </c>
    </row>
    <row r="11" s="4" customFormat="1" spans="1:25">
      <c r="A11" s="4" t="s">
        <v>65</v>
      </c>
      <c r="B11" s="4" t="s">
        <v>26</v>
      </c>
      <c r="C11" s="4" t="s">
        <v>27</v>
      </c>
      <c r="D11" s="4" t="s">
        <v>28</v>
      </c>
      <c r="E11" s="4" t="s">
        <v>66</v>
      </c>
      <c r="F11" s="6">
        <v>44971</v>
      </c>
      <c r="G11" s="6">
        <v>44972</v>
      </c>
      <c r="H11" s="4">
        <v>1</v>
      </c>
      <c r="I11" s="4">
        <v>1</v>
      </c>
      <c r="J11" s="4">
        <v>1</v>
      </c>
      <c r="K11" s="4" t="s">
        <v>30</v>
      </c>
      <c r="L11" s="4">
        <v>343.5</v>
      </c>
      <c r="M11" s="4">
        <v>343.5</v>
      </c>
      <c r="N11" s="4" t="s">
        <v>67</v>
      </c>
      <c r="O11" s="4" t="s">
        <v>32</v>
      </c>
      <c r="P11" s="4" t="s">
        <v>33</v>
      </c>
      <c r="Q11" s="4">
        <v>0</v>
      </c>
      <c r="R11" s="8">
        <v>44971</v>
      </c>
      <c r="S11" s="6">
        <v>44987</v>
      </c>
      <c r="T11" s="4" t="s">
        <v>34</v>
      </c>
      <c r="U11" s="4">
        <v>343.5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68</v>
      </c>
      <c r="B12" s="4" t="s">
        <v>26</v>
      </c>
      <c r="C12" s="4" t="s">
        <v>27</v>
      </c>
      <c r="D12" s="4" t="s">
        <v>28</v>
      </c>
      <c r="E12" s="4" t="s">
        <v>58</v>
      </c>
      <c r="F12" s="6">
        <v>44971</v>
      </c>
      <c r="G12" s="6">
        <v>44972</v>
      </c>
      <c r="H12" s="4">
        <v>1</v>
      </c>
      <c r="I12" s="4">
        <v>1</v>
      </c>
      <c r="J12" s="4">
        <v>1</v>
      </c>
      <c r="K12" s="4" t="s">
        <v>30</v>
      </c>
      <c r="L12" s="4">
        <v>329</v>
      </c>
      <c r="M12" s="4">
        <v>329</v>
      </c>
      <c r="N12" s="4" t="s">
        <v>69</v>
      </c>
      <c r="O12" s="4" t="s">
        <v>32</v>
      </c>
      <c r="P12" s="4" t="s">
        <v>33</v>
      </c>
      <c r="Q12" s="4">
        <v>0</v>
      </c>
      <c r="R12" s="8">
        <v>44971</v>
      </c>
      <c r="S12" s="6">
        <v>44987</v>
      </c>
      <c r="T12" s="4" t="s">
        <v>34</v>
      </c>
      <c r="U12" s="4">
        <v>329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70</v>
      </c>
      <c r="B13" s="4" t="s">
        <v>26</v>
      </c>
      <c r="C13" s="4" t="s">
        <v>27</v>
      </c>
      <c r="D13" s="4" t="s">
        <v>61</v>
      </c>
      <c r="E13" s="4" t="s">
        <v>62</v>
      </c>
      <c r="F13" s="6">
        <v>44971</v>
      </c>
      <c r="G13" s="6">
        <v>44972</v>
      </c>
      <c r="H13" s="4">
        <v>1</v>
      </c>
      <c r="I13" s="4">
        <v>1</v>
      </c>
      <c r="J13" s="4">
        <v>1</v>
      </c>
      <c r="K13" s="4" t="s">
        <v>30</v>
      </c>
      <c r="L13" s="4">
        <v>244.8</v>
      </c>
      <c r="M13" s="4">
        <v>244.8</v>
      </c>
      <c r="N13" s="4" t="s">
        <v>71</v>
      </c>
      <c r="O13" s="4" t="s">
        <v>32</v>
      </c>
      <c r="P13" s="4" t="s">
        <v>33</v>
      </c>
      <c r="Q13" s="4">
        <v>0</v>
      </c>
      <c r="R13" s="8">
        <v>44971</v>
      </c>
      <c r="S13" s="6">
        <v>44987</v>
      </c>
      <c r="T13" s="4" t="s">
        <v>34</v>
      </c>
      <c r="U13" s="4">
        <v>244.8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72</v>
      </c>
      <c r="B14" s="4" t="s">
        <v>26</v>
      </c>
      <c r="C14" s="4" t="s">
        <v>27</v>
      </c>
      <c r="D14" s="4" t="s">
        <v>73</v>
      </c>
      <c r="E14" s="4" t="s">
        <v>74</v>
      </c>
      <c r="F14" s="6">
        <v>44971</v>
      </c>
      <c r="G14" s="6">
        <v>44972</v>
      </c>
      <c r="H14" s="4">
        <v>1</v>
      </c>
      <c r="I14" s="4">
        <v>1</v>
      </c>
      <c r="J14" s="4">
        <v>1</v>
      </c>
      <c r="K14" s="4" t="s">
        <v>30</v>
      </c>
      <c r="L14" s="4">
        <v>266</v>
      </c>
      <c r="M14" s="4">
        <v>266</v>
      </c>
      <c r="N14" s="4" t="s">
        <v>75</v>
      </c>
      <c r="O14" s="4" t="s">
        <v>32</v>
      </c>
      <c r="P14" s="4" t="s">
        <v>33</v>
      </c>
      <c r="Q14" s="4">
        <v>0</v>
      </c>
      <c r="R14" s="8">
        <v>44971</v>
      </c>
      <c r="S14" s="6">
        <v>44987</v>
      </c>
      <c r="T14" s="4" t="s">
        <v>34</v>
      </c>
      <c r="U14" s="4">
        <v>266</v>
      </c>
      <c r="V14" s="4">
        <v>0</v>
      </c>
      <c r="W14" s="4">
        <v>0</v>
      </c>
      <c r="X14" s="4" t="s">
        <v>35</v>
      </c>
      <c r="Y14" s="4" t="s">
        <v>76</v>
      </c>
    </row>
    <row r="15" s="4" customFormat="1" spans="1:25">
      <c r="A15" s="4" t="s">
        <v>77</v>
      </c>
      <c r="B15" s="4" t="s">
        <v>26</v>
      </c>
      <c r="C15" s="4" t="s">
        <v>27</v>
      </c>
      <c r="D15" s="4" t="s">
        <v>28</v>
      </c>
      <c r="E15" s="4" t="s">
        <v>78</v>
      </c>
      <c r="F15" s="6">
        <v>44971</v>
      </c>
      <c r="G15" s="6">
        <v>44972</v>
      </c>
      <c r="H15" s="4">
        <v>3</v>
      </c>
      <c r="I15" s="4">
        <v>1</v>
      </c>
      <c r="J15" s="4">
        <v>3</v>
      </c>
      <c r="K15" s="4" t="s">
        <v>30</v>
      </c>
      <c r="L15" s="4">
        <v>1053</v>
      </c>
      <c r="M15" s="4">
        <v>1053</v>
      </c>
      <c r="N15" s="4" t="s">
        <v>79</v>
      </c>
      <c r="O15" s="4" t="s">
        <v>32</v>
      </c>
      <c r="P15" s="4" t="s">
        <v>33</v>
      </c>
      <c r="Q15" s="4">
        <v>0</v>
      </c>
      <c r="R15" s="8">
        <v>44971</v>
      </c>
      <c r="S15" s="6">
        <v>44987</v>
      </c>
      <c r="T15" s="4" t="s">
        <v>34</v>
      </c>
      <c r="U15" s="4">
        <v>1053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80</v>
      </c>
      <c r="B16" s="4" t="s">
        <v>26</v>
      </c>
      <c r="C16" s="4" t="s">
        <v>27</v>
      </c>
      <c r="D16" s="4" t="s">
        <v>28</v>
      </c>
      <c r="E16" s="4" t="s">
        <v>78</v>
      </c>
      <c r="F16" s="6">
        <v>44971</v>
      </c>
      <c r="G16" s="6">
        <v>44972</v>
      </c>
      <c r="H16" s="4">
        <v>3</v>
      </c>
      <c r="I16" s="4">
        <v>1</v>
      </c>
      <c r="J16" s="4">
        <v>3</v>
      </c>
      <c r="K16" s="4" t="s">
        <v>30</v>
      </c>
      <c r="L16" s="4">
        <v>982.8</v>
      </c>
      <c r="M16" s="4">
        <v>982.8</v>
      </c>
      <c r="N16" s="4" t="s">
        <v>81</v>
      </c>
      <c r="O16" s="4" t="s">
        <v>32</v>
      </c>
      <c r="P16" s="4" t="s">
        <v>33</v>
      </c>
      <c r="Q16" s="4">
        <v>0</v>
      </c>
      <c r="R16" s="8">
        <v>44971</v>
      </c>
      <c r="S16" s="6">
        <v>44987</v>
      </c>
      <c r="T16" s="4" t="s">
        <v>34</v>
      </c>
      <c r="U16" s="4">
        <v>982.8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44</v>
      </c>
      <c r="B17" s="4" t="s">
        <v>26</v>
      </c>
      <c r="C17" s="4" t="s">
        <v>82</v>
      </c>
      <c r="D17" s="4" t="s">
        <v>45</v>
      </c>
      <c r="E17" s="4" t="s">
        <v>46</v>
      </c>
      <c r="F17" s="6">
        <v>44971</v>
      </c>
      <c r="G17" s="6">
        <v>44972</v>
      </c>
      <c r="H17" s="4">
        <v>1</v>
      </c>
      <c r="I17" s="4">
        <v>1</v>
      </c>
      <c r="J17" s="4">
        <v>1</v>
      </c>
      <c r="K17" s="4" t="s">
        <v>30</v>
      </c>
      <c r="L17" s="4">
        <v>-1010.91</v>
      </c>
      <c r="M17" s="4">
        <v>-1010.91</v>
      </c>
      <c r="N17" s="4" t="s">
        <v>47</v>
      </c>
      <c r="O17" s="4" t="s">
        <v>32</v>
      </c>
      <c r="P17" s="4" t="s">
        <v>33</v>
      </c>
      <c r="Q17" s="4">
        <v>0</v>
      </c>
      <c r="R17" s="8">
        <v>44970</v>
      </c>
      <c r="S17" s="6">
        <v>44987</v>
      </c>
      <c r="T17" s="4" t="s">
        <v>34</v>
      </c>
      <c r="U17" s="4">
        <v>-1010.91</v>
      </c>
      <c r="V17" s="4">
        <v>0</v>
      </c>
      <c r="W17" s="4">
        <v>0</v>
      </c>
      <c r="X17" s="4" t="s">
        <v>48</v>
      </c>
      <c r="Y17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5"/>
  <sheetViews>
    <sheetView tabSelected="1" workbookViewId="0">
      <selection activeCell="A21" sqref="A21:D25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83</v>
      </c>
    </row>
    <row r="2" s="4" customFormat="1" hidden="1" spans="1:10">
      <c r="A2" s="9" t="s">
        <v>84</v>
      </c>
      <c r="B2" s="6">
        <v>44971</v>
      </c>
      <c r="C2" s="6">
        <v>44972</v>
      </c>
      <c r="D2" s="4">
        <v>334.6</v>
      </c>
      <c r="E2" s="4">
        <v>334.6</v>
      </c>
      <c r="F2" s="10" t="s">
        <v>85</v>
      </c>
      <c r="G2" s="4">
        <f>D2-E2</f>
        <v>0</v>
      </c>
      <c r="H2" s="4" t="str">
        <f>$H$1&amp;F2</f>
        <v>，202302030838140025</v>
      </c>
      <c r="I2" s="4" t="e">
        <f>VLOOKUP(A2,HOP!A:U,21,0)</f>
        <v>#N/A</v>
      </c>
      <c r="J2" s="4">
        <v>2.3</v>
      </c>
    </row>
    <row r="3" s="4" customFormat="1" hidden="1" spans="1:10">
      <c r="A3" s="9" t="s">
        <v>86</v>
      </c>
      <c r="B3" s="6">
        <v>44971</v>
      </c>
      <c r="C3" s="6">
        <v>44972</v>
      </c>
      <c r="D3" s="4">
        <v>360.5</v>
      </c>
      <c r="E3" s="4">
        <v>360.5</v>
      </c>
      <c r="F3" s="10" t="s">
        <v>87</v>
      </c>
      <c r="G3" s="4">
        <f t="shared" ref="G3:G16" si="0">D3-E3</f>
        <v>0</v>
      </c>
      <c r="H3" s="4" t="str">
        <f t="shared" ref="H3:H16" si="1">$H$1&amp;F3</f>
        <v>，202302101323190025</v>
      </c>
      <c r="I3" s="4" t="e">
        <f>VLOOKUP(A3,HOP!A:U,21,0)</f>
        <v>#N/A</v>
      </c>
      <c r="J3" s="7">
        <v>2.1</v>
      </c>
    </row>
    <row r="4" s="4" customFormat="1" hidden="1" spans="1:10">
      <c r="A4" s="9" t="s">
        <v>88</v>
      </c>
      <c r="B4" s="6">
        <v>44971</v>
      </c>
      <c r="C4" s="6">
        <v>44972</v>
      </c>
      <c r="D4" s="4">
        <v>360.5</v>
      </c>
      <c r="E4" s="4">
        <v>360.5</v>
      </c>
      <c r="F4" s="10" t="s">
        <v>89</v>
      </c>
      <c r="G4" s="4">
        <f t="shared" si="0"/>
        <v>0</v>
      </c>
      <c r="H4" s="4" t="str">
        <f t="shared" si="1"/>
        <v>，202302121410210069</v>
      </c>
      <c r="I4" s="4" t="e">
        <f>VLOOKUP(A4,HOP!A:U,21,0)</f>
        <v>#N/A</v>
      </c>
      <c r="J4" s="4">
        <v>2.12</v>
      </c>
    </row>
    <row r="5" s="4" customFormat="1" hidden="1" spans="1:10">
      <c r="A5" s="9" t="s">
        <v>90</v>
      </c>
      <c r="B5" s="6">
        <v>44971</v>
      </c>
      <c r="C5" s="6">
        <v>44972</v>
      </c>
      <c r="D5" s="4">
        <v>368.25</v>
      </c>
      <c r="E5" s="4">
        <v>368.25</v>
      </c>
      <c r="F5" s="10" t="s">
        <v>91</v>
      </c>
      <c r="G5" s="4">
        <f t="shared" si="0"/>
        <v>0</v>
      </c>
      <c r="H5" s="4" t="str">
        <f t="shared" si="1"/>
        <v>，202302122123110021</v>
      </c>
      <c r="I5" s="4" t="e">
        <f>VLOOKUP(A5,HOP!A:U,21,0)</f>
        <v>#N/A</v>
      </c>
      <c r="J5" s="4">
        <v>2.12</v>
      </c>
    </row>
    <row r="6" s="4" customFormat="1" hidden="1" spans="1:9">
      <c r="A6" s="5">
        <v>999222704667012</v>
      </c>
      <c r="B6" s="6">
        <v>44971</v>
      </c>
      <c r="C6" s="6">
        <v>44972</v>
      </c>
      <c r="D6" s="4">
        <v>0</v>
      </c>
      <c r="E6" s="4" t="str">
        <f>VLOOKUP(A6,HOP!A:L,12,0)</f>
        <v>0.00</v>
      </c>
      <c r="F6" s="4" t="str">
        <f>VLOOKUP(A6,HOP!A:C,3,0)</f>
        <v>3028188</v>
      </c>
      <c r="G6" s="4">
        <f t="shared" si="0"/>
        <v>0</v>
      </c>
      <c r="H6" s="4" t="str">
        <f t="shared" si="1"/>
        <v>，3028188</v>
      </c>
      <c r="I6" s="4" t="str">
        <f>VLOOKUP(A6,HOP!A:U,21,0)</f>
        <v>直连</v>
      </c>
    </row>
    <row r="7" s="4" customFormat="1" spans="1:9">
      <c r="A7" s="5">
        <v>999222706914673</v>
      </c>
      <c r="B7" s="6">
        <v>44971</v>
      </c>
      <c r="C7" s="6">
        <v>44972</v>
      </c>
      <c r="D7" s="4">
        <v>398.95</v>
      </c>
      <c r="E7" s="4" t="str">
        <f>VLOOKUP(A7,HOP!A:L,12,0)</f>
        <v>398.95</v>
      </c>
      <c r="F7" s="4" t="str">
        <f>VLOOKUP(A7,HOP!A:C,3,0)</f>
        <v>3028593</v>
      </c>
      <c r="G7" s="4">
        <f t="shared" si="0"/>
        <v>0</v>
      </c>
      <c r="H7" s="4" t="str">
        <f t="shared" si="1"/>
        <v>，3028593</v>
      </c>
      <c r="I7" s="4" t="str">
        <f>VLOOKUP(A7,HOP!A:U,21,0)</f>
        <v>直连</v>
      </c>
    </row>
    <row r="8" s="4" customFormat="1" spans="1:9">
      <c r="A8" s="5">
        <v>999222708241496</v>
      </c>
      <c r="B8" s="6">
        <v>44971</v>
      </c>
      <c r="C8" s="6">
        <v>44972</v>
      </c>
      <c r="D8" s="4">
        <v>398.95</v>
      </c>
      <c r="E8" s="4" t="str">
        <f>VLOOKUP(A8,HOP!A:L,12,0)</f>
        <v>398.95</v>
      </c>
      <c r="F8" s="4" t="str">
        <f>VLOOKUP(A8,HOP!A:C,3,0)</f>
        <v>3028860</v>
      </c>
      <c r="G8" s="4">
        <f t="shared" si="0"/>
        <v>0</v>
      </c>
      <c r="H8" s="4" t="str">
        <f t="shared" si="1"/>
        <v>，3028860</v>
      </c>
      <c r="I8" s="4" t="str">
        <f>VLOOKUP(A8,HOP!A:U,21,0)</f>
        <v>直连</v>
      </c>
    </row>
    <row r="9" s="4" customFormat="1" hidden="1" spans="1:10">
      <c r="A9" s="9" t="s">
        <v>92</v>
      </c>
      <c r="B9" s="6">
        <v>44971</v>
      </c>
      <c r="C9" s="6">
        <v>44972</v>
      </c>
      <c r="D9" s="4">
        <v>329</v>
      </c>
      <c r="E9" s="4">
        <v>329</v>
      </c>
      <c r="F9" s="10" t="s">
        <v>93</v>
      </c>
      <c r="G9" s="4">
        <f t="shared" si="0"/>
        <v>0</v>
      </c>
      <c r="H9" s="4" t="str">
        <f t="shared" si="1"/>
        <v>，202302132309060068</v>
      </c>
      <c r="I9" s="4" t="e">
        <f>VLOOKUP(A9,HOP!A:U,21,0)</f>
        <v>#N/A</v>
      </c>
      <c r="J9" s="4">
        <v>2.13</v>
      </c>
    </row>
    <row r="10" s="4" customFormat="1" spans="1:9">
      <c r="A10" s="5">
        <v>999222714910049</v>
      </c>
      <c r="B10" s="6">
        <v>44971</v>
      </c>
      <c r="C10" s="6">
        <v>44972</v>
      </c>
      <c r="D10" s="4">
        <v>244.8</v>
      </c>
      <c r="E10" s="4" t="str">
        <f>VLOOKUP(A10,HOP!A:L,12,0)</f>
        <v>244.80</v>
      </c>
      <c r="F10" s="4" t="str">
        <f>VLOOKUP(A10,HOP!A:C,3,0)</f>
        <v>3029540</v>
      </c>
      <c r="G10" s="4">
        <f t="shared" si="0"/>
        <v>0</v>
      </c>
      <c r="H10" s="4" t="str">
        <f t="shared" si="1"/>
        <v>，3029540</v>
      </c>
      <c r="I10" s="4" t="str">
        <f>VLOOKUP(A10,HOP!A:U,21,0)</f>
        <v>直采</v>
      </c>
    </row>
    <row r="11" s="4" customFormat="1" hidden="1" spans="1:10">
      <c r="A11" s="9" t="s">
        <v>94</v>
      </c>
      <c r="B11" s="6">
        <v>44971</v>
      </c>
      <c r="C11" s="6">
        <v>44972</v>
      </c>
      <c r="D11" s="4">
        <v>343.5</v>
      </c>
      <c r="E11" s="4">
        <v>343.5</v>
      </c>
      <c r="F11" s="10" t="s">
        <v>95</v>
      </c>
      <c r="G11" s="4">
        <f t="shared" si="0"/>
        <v>0</v>
      </c>
      <c r="H11" s="4" t="str">
        <f t="shared" si="1"/>
        <v>，202302141043000073</v>
      </c>
      <c r="I11" s="4" t="e">
        <f>VLOOKUP(A11,HOP!A:U,21,0)</f>
        <v>#N/A</v>
      </c>
      <c r="J11" s="4">
        <v>2.14</v>
      </c>
    </row>
    <row r="12" s="4" customFormat="1" hidden="1" spans="1:10">
      <c r="A12" s="9" t="s">
        <v>96</v>
      </c>
      <c r="B12" s="6">
        <v>44971</v>
      </c>
      <c r="C12" s="6">
        <v>44972</v>
      </c>
      <c r="D12" s="4">
        <v>329</v>
      </c>
      <c r="E12" s="4">
        <v>329</v>
      </c>
      <c r="F12" s="10" t="s">
        <v>97</v>
      </c>
      <c r="G12" s="4">
        <f t="shared" si="0"/>
        <v>0</v>
      </c>
      <c r="H12" s="4" t="str">
        <f t="shared" si="1"/>
        <v>，202302141124300020</v>
      </c>
      <c r="I12" s="4" t="e">
        <f>VLOOKUP(A12,HOP!A:U,21,0)</f>
        <v>#N/A</v>
      </c>
      <c r="J12" s="4">
        <v>2.14</v>
      </c>
    </row>
    <row r="13" s="4" customFormat="1" spans="1:9">
      <c r="A13" s="5">
        <v>999222719709920</v>
      </c>
      <c r="B13" s="6">
        <v>44971</v>
      </c>
      <c r="C13" s="6">
        <v>44972</v>
      </c>
      <c r="D13" s="4">
        <v>244.8</v>
      </c>
      <c r="E13" s="4" t="str">
        <f>VLOOKUP(A13,HOP!A:L,12,0)</f>
        <v>244.80</v>
      </c>
      <c r="F13" s="4" t="str">
        <f>VLOOKUP(A13,HOP!A:C,3,0)</f>
        <v>3030098</v>
      </c>
      <c r="G13" s="4">
        <f t="shared" si="0"/>
        <v>0</v>
      </c>
      <c r="H13" s="4" t="str">
        <f t="shared" si="1"/>
        <v>，3030098</v>
      </c>
      <c r="I13" s="4" t="str">
        <f>VLOOKUP(A13,HOP!A:U,21,0)</f>
        <v>直采</v>
      </c>
    </row>
    <row r="14" s="4" customFormat="1" hidden="1" spans="1:10">
      <c r="A14" s="9" t="s">
        <v>98</v>
      </c>
      <c r="B14" s="6">
        <v>44971</v>
      </c>
      <c r="C14" s="6">
        <v>44972</v>
      </c>
      <c r="D14" s="4">
        <v>266</v>
      </c>
      <c r="E14" s="4">
        <v>266</v>
      </c>
      <c r="F14" s="10" t="s">
        <v>99</v>
      </c>
      <c r="G14" s="4">
        <f t="shared" si="0"/>
        <v>0</v>
      </c>
      <c r="H14" s="4" t="str">
        <f t="shared" si="1"/>
        <v>，202302141505010020</v>
      </c>
      <c r="I14" s="4" t="e">
        <f>VLOOKUP(A14,HOP!A:U,21,0)</f>
        <v>#N/A</v>
      </c>
      <c r="J14" s="4">
        <v>2.14</v>
      </c>
    </row>
    <row r="15" s="4" customFormat="1" hidden="1" spans="1:10">
      <c r="A15" s="9" t="s">
        <v>100</v>
      </c>
      <c r="B15" s="6">
        <v>44971</v>
      </c>
      <c r="C15" s="6">
        <v>44972</v>
      </c>
      <c r="D15" s="4">
        <v>1053</v>
      </c>
      <c r="E15" s="4">
        <v>1053</v>
      </c>
      <c r="F15" s="10" t="s">
        <v>101</v>
      </c>
      <c r="G15" s="4">
        <f t="shared" si="0"/>
        <v>0</v>
      </c>
      <c r="H15" s="4" t="str">
        <f t="shared" si="1"/>
        <v>，202302141538030025</v>
      </c>
      <c r="I15" s="4" t="e">
        <f>VLOOKUP(A15,HOP!A:U,21,0)</f>
        <v>#N/A</v>
      </c>
      <c r="J15" s="4">
        <v>2.14</v>
      </c>
    </row>
    <row r="16" s="4" customFormat="1" hidden="1" spans="1:10">
      <c r="A16" s="9" t="s">
        <v>102</v>
      </c>
      <c r="B16" s="6">
        <v>44971</v>
      </c>
      <c r="C16" s="6">
        <v>44972</v>
      </c>
      <c r="D16" s="4">
        <v>982.8</v>
      </c>
      <c r="E16" s="4">
        <v>982.8</v>
      </c>
      <c r="F16" s="10" t="s">
        <v>103</v>
      </c>
      <c r="G16" s="4">
        <f t="shared" si="0"/>
        <v>0</v>
      </c>
      <c r="H16" s="4" t="str">
        <f t="shared" si="1"/>
        <v>，202302141612440071</v>
      </c>
      <c r="I16" s="4" t="e">
        <f>VLOOKUP(A16,HOP!A:U,21,0)</f>
        <v>#N/A</v>
      </c>
      <c r="J16" s="4">
        <v>2.14</v>
      </c>
    </row>
    <row r="18" spans="4:4">
      <c r="D18" s="4">
        <f>SUM(D2:D17)</f>
        <v>6014.65</v>
      </c>
    </row>
    <row r="21" spans="1:4">
      <c r="A21" s="4" t="s">
        <v>104</v>
      </c>
      <c r="C21" s="4">
        <v>489.6</v>
      </c>
      <c r="D21" s="4">
        <v>558.77</v>
      </c>
    </row>
    <row r="22" spans="1:4">
      <c r="A22" s="4" t="s">
        <v>105</v>
      </c>
      <c r="C22" s="4">
        <v>797.9</v>
      </c>
      <c r="D22" s="4">
        <v>910.64</v>
      </c>
    </row>
    <row r="23" spans="1:4">
      <c r="A23" s="4" t="s">
        <v>106</v>
      </c>
      <c r="C23" s="4">
        <v>4727.15</v>
      </c>
      <c r="D23" s="4">
        <v>5395.04</v>
      </c>
    </row>
    <row r="24" spans="1:4">
      <c r="A24" s="4" t="s">
        <v>107</v>
      </c>
      <c r="C24" s="4">
        <f>SUBTOTAL(9,C21:C23)</f>
        <v>6014.65</v>
      </c>
      <c r="D24" s="4">
        <f>SUBTOTAL(9,D21:D23)</f>
        <v>6864.45</v>
      </c>
    </row>
    <row r="25" spans="1:1">
      <c r="A25" s="4" t="s">
        <v>108</v>
      </c>
    </row>
  </sheetData>
  <autoFilter ref="A1:XFD25">
    <filterColumn colId="3">
      <filters blank="1">
        <filter val="1053"/>
        <filter val="343.5"/>
        <filter val="360.5"/>
        <filter val="368.25"/>
        <filter val="398.95"/>
        <filter val="6014.65"/>
        <filter val="266"/>
        <filter val="334.6"/>
        <filter val="244.8"/>
        <filter val="982.8"/>
        <filter val="329"/>
      </filters>
    </filterColumn>
    <filterColumn colId="8">
      <filters blank="1">
        <filter val="直采"/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workbookViewId="0">
      <selection activeCell="A2" sqref="A2:A1048576"/>
    </sheetView>
  </sheetViews>
  <sheetFormatPr defaultColWidth="8" defaultRowHeight="12.75" outlineLevelRow="5"/>
  <cols>
    <col min="1" max="1" width="11.125" style="1"/>
    <col min="2" max="16383" width="8" style="1"/>
  </cols>
  <sheetData>
    <row r="1" s="1" customFormat="1" spans="1:22">
      <c r="A1" s="2" t="s">
        <v>109</v>
      </c>
      <c r="B1" s="2" t="s">
        <v>110</v>
      </c>
      <c r="C1" s="2" t="s">
        <v>111</v>
      </c>
      <c r="D1" s="2" t="s">
        <v>112</v>
      </c>
      <c r="E1" s="2" t="s">
        <v>13</v>
      </c>
      <c r="F1" s="2" t="s">
        <v>5</v>
      </c>
      <c r="G1" s="2" t="s">
        <v>6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  <c r="O1" s="2" t="s">
        <v>120</v>
      </c>
      <c r="P1" s="2" t="s">
        <v>121</v>
      </c>
      <c r="Q1" s="2" t="s">
        <v>122</v>
      </c>
      <c r="R1" s="2" t="s">
        <v>123</v>
      </c>
      <c r="S1" s="2" t="s">
        <v>124</v>
      </c>
      <c r="T1" s="2" t="s">
        <v>125</v>
      </c>
      <c r="U1" s="2" t="s">
        <v>126</v>
      </c>
      <c r="V1" s="2" t="s">
        <v>127</v>
      </c>
    </row>
    <row r="2" s="1" customFormat="1" spans="1:22">
      <c r="A2" s="3">
        <v>999222719709920</v>
      </c>
      <c r="B2" s="1" t="s">
        <v>128</v>
      </c>
      <c r="C2" s="1" t="s">
        <v>129</v>
      </c>
      <c r="D2" s="1" t="s">
        <v>130</v>
      </c>
      <c r="E2" s="1" t="s">
        <v>131</v>
      </c>
      <c r="F2" s="1" t="s">
        <v>128</v>
      </c>
      <c r="G2" s="1" t="s">
        <v>132</v>
      </c>
      <c r="H2" s="1" t="s">
        <v>133</v>
      </c>
      <c r="I2" s="1" t="s">
        <v>134</v>
      </c>
      <c r="J2" s="1" t="s">
        <v>135</v>
      </c>
      <c r="K2" s="1" t="s">
        <v>134</v>
      </c>
      <c r="L2" s="1" t="s">
        <v>134</v>
      </c>
      <c r="M2" s="1" t="s">
        <v>136</v>
      </c>
      <c r="N2" s="1" t="s">
        <v>136</v>
      </c>
      <c r="O2" s="1" t="s">
        <v>137</v>
      </c>
      <c r="P2" s="1" t="s">
        <v>138</v>
      </c>
      <c r="Q2" s="1" t="s">
        <v>139</v>
      </c>
      <c r="R2" s="1" t="s">
        <v>140</v>
      </c>
      <c r="S2" s="1" t="s">
        <v>141</v>
      </c>
      <c r="T2" s="1" t="s">
        <v>142</v>
      </c>
      <c r="U2" s="1" t="s">
        <v>143</v>
      </c>
      <c r="V2" s="1" t="s">
        <v>144</v>
      </c>
    </row>
    <row r="3" s="1" customFormat="1" spans="1:22">
      <c r="A3" s="3">
        <v>999222714910049</v>
      </c>
      <c r="B3" s="1" t="s">
        <v>128</v>
      </c>
      <c r="C3" s="1" t="s">
        <v>145</v>
      </c>
      <c r="D3" s="1" t="s">
        <v>130</v>
      </c>
      <c r="E3" s="1" t="s">
        <v>146</v>
      </c>
      <c r="F3" s="1" t="s">
        <v>128</v>
      </c>
      <c r="G3" s="1" t="s">
        <v>132</v>
      </c>
      <c r="H3" s="1" t="s">
        <v>133</v>
      </c>
      <c r="I3" s="1" t="s">
        <v>134</v>
      </c>
      <c r="J3" s="1" t="s">
        <v>135</v>
      </c>
      <c r="K3" s="1" t="s">
        <v>134</v>
      </c>
      <c r="L3" s="1" t="s">
        <v>134</v>
      </c>
      <c r="M3" s="1" t="s">
        <v>136</v>
      </c>
      <c r="N3" s="1" t="s">
        <v>136</v>
      </c>
      <c r="O3" s="1" t="s">
        <v>137</v>
      </c>
      <c r="P3" s="1" t="s">
        <v>138</v>
      </c>
      <c r="Q3" s="1" t="s">
        <v>139</v>
      </c>
      <c r="R3" s="1" t="s">
        <v>147</v>
      </c>
      <c r="S3" s="1" t="s">
        <v>141</v>
      </c>
      <c r="T3" s="1" t="s">
        <v>142</v>
      </c>
      <c r="U3" s="1" t="s">
        <v>143</v>
      </c>
      <c r="V3" s="1" t="s">
        <v>144</v>
      </c>
    </row>
    <row r="4" s="1" customFormat="1" spans="1:22">
      <c r="A4" s="3">
        <v>999222708241496</v>
      </c>
      <c r="B4" s="1" t="s">
        <v>148</v>
      </c>
      <c r="C4" s="1" t="s">
        <v>149</v>
      </c>
      <c r="D4" s="1" t="s">
        <v>150</v>
      </c>
      <c r="E4" s="1" t="s">
        <v>55</v>
      </c>
      <c r="F4" s="1" t="s">
        <v>128</v>
      </c>
      <c r="G4" s="1" t="s">
        <v>132</v>
      </c>
      <c r="H4" s="1" t="s">
        <v>133</v>
      </c>
      <c r="I4" s="1" t="s">
        <v>151</v>
      </c>
      <c r="J4" s="1" t="s">
        <v>135</v>
      </c>
      <c r="K4" s="1" t="s">
        <v>151</v>
      </c>
      <c r="L4" s="1" t="s">
        <v>151</v>
      </c>
      <c r="M4" s="1" t="s">
        <v>136</v>
      </c>
      <c r="N4" s="1" t="s">
        <v>136</v>
      </c>
      <c r="O4" s="1" t="s">
        <v>137</v>
      </c>
      <c r="P4" s="1" t="s">
        <v>138</v>
      </c>
      <c r="Q4" s="1" t="s">
        <v>139</v>
      </c>
      <c r="R4" s="1" t="s">
        <v>152</v>
      </c>
      <c r="S4" s="1" t="s">
        <v>141</v>
      </c>
      <c r="T4" s="1" t="s">
        <v>142</v>
      </c>
      <c r="U4" s="1" t="s">
        <v>153</v>
      </c>
      <c r="V4" s="1" t="s">
        <v>144</v>
      </c>
    </row>
    <row r="5" s="1" customFormat="1" spans="1:22">
      <c r="A5" s="3">
        <v>999222706914673</v>
      </c>
      <c r="B5" s="1" t="s">
        <v>148</v>
      </c>
      <c r="C5" s="1" t="s">
        <v>154</v>
      </c>
      <c r="D5" s="1" t="s">
        <v>150</v>
      </c>
      <c r="E5" s="1" t="s">
        <v>52</v>
      </c>
      <c r="F5" s="1" t="s">
        <v>128</v>
      </c>
      <c r="G5" s="1" t="s">
        <v>132</v>
      </c>
      <c r="H5" s="1" t="s">
        <v>133</v>
      </c>
      <c r="I5" s="1" t="s">
        <v>151</v>
      </c>
      <c r="J5" s="1" t="s">
        <v>135</v>
      </c>
      <c r="K5" s="1" t="s">
        <v>151</v>
      </c>
      <c r="L5" s="1" t="s">
        <v>151</v>
      </c>
      <c r="M5" s="1" t="s">
        <v>136</v>
      </c>
      <c r="N5" s="1" t="s">
        <v>136</v>
      </c>
      <c r="O5" s="1" t="s">
        <v>137</v>
      </c>
      <c r="P5" s="1" t="s">
        <v>138</v>
      </c>
      <c r="Q5" s="1" t="s">
        <v>139</v>
      </c>
      <c r="R5" s="1" t="s">
        <v>155</v>
      </c>
      <c r="S5" s="1" t="s">
        <v>141</v>
      </c>
      <c r="T5" s="1" t="s">
        <v>142</v>
      </c>
      <c r="U5" s="1" t="s">
        <v>153</v>
      </c>
      <c r="V5" s="1" t="s">
        <v>144</v>
      </c>
    </row>
    <row r="6" s="1" customFormat="1" spans="1:22">
      <c r="A6" s="3">
        <v>999222704667012</v>
      </c>
      <c r="B6" s="1" t="s">
        <v>148</v>
      </c>
      <c r="C6" s="1" t="s">
        <v>156</v>
      </c>
      <c r="D6" s="1" t="s">
        <v>157</v>
      </c>
      <c r="E6" s="1" t="s">
        <v>158</v>
      </c>
      <c r="F6" s="1" t="s">
        <v>128</v>
      </c>
      <c r="G6" s="1" t="s">
        <v>132</v>
      </c>
      <c r="H6" s="1" t="s">
        <v>133</v>
      </c>
      <c r="I6" s="1" t="s">
        <v>159</v>
      </c>
      <c r="J6" s="1" t="s">
        <v>135</v>
      </c>
      <c r="K6" s="1" t="s">
        <v>159</v>
      </c>
      <c r="L6" s="1" t="s">
        <v>137</v>
      </c>
      <c r="M6" s="1" t="s">
        <v>160</v>
      </c>
      <c r="N6" s="1" t="s">
        <v>160</v>
      </c>
      <c r="O6" s="1" t="s">
        <v>137</v>
      </c>
      <c r="P6" s="1" t="s">
        <v>138</v>
      </c>
      <c r="Q6" s="1" t="s">
        <v>139</v>
      </c>
      <c r="R6" s="1" t="s">
        <v>161</v>
      </c>
      <c r="S6" s="1" t="s">
        <v>141</v>
      </c>
      <c r="T6" s="1" t="s">
        <v>142</v>
      </c>
      <c r="U6" s="1" t="s">
        <v>153</v>
      </c>
      <c r="V6" s="1" t="s">
        <v>144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2023-03-02T01:22:50Z</dcterms:created>
  <dcterms:modified xsi:type="dcterms:W3CDTF">2023-03-02T01:40:52Z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FC40E38D20E64C30BB9DD3420909DEE1</vt:lpwstr>
  </property>
  <property fmtid="{D5CDD505-2E9C-101B-9397-08002B2CF9AE}" pid="3" name="KSOProductBuildVer">
    <vt:lpwstr>2052-11.1.0.13703</vt:lpwstr>
  </property>
</Properties>
</file>