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<sst xmlns="http://schemas.openxmlformats.org/spreadsheetml/2006/main" count="202" uniqueCount="117">
  <si>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</si>
  <si>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</si>
  <si>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</si>
  <si>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</si>
  <si>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</si>
  <si>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</si>
  <si>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</si>
  <si>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</si>
  <si>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</si>
  <si>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</si>
  <si>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</si>
  <si>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</si>
  <si>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</si>
  <si>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</si>
  <si>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</si>
  <si>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</si>
  <si>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</si>
  <si>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</si>
  <si>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</si>
  <si>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</si>
  <si>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</si>
  <si>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</si>
  <si>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</si>
  <si>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</si>
  <si>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</si>
  <si>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999222641028203	</t>
  </si>
  <si>
    <t>Ctrip</t>
  </si>
  <si>
    <t>正常</t>
  </si>
  <si>
    <t>[梅州]梅州白天鹅迎宾馆(100697959)</t>
  </si>
  <si>
    <t>商务城景大床房&lt;特惠专享&gt;&lt;双人入住&gt;&lt;日历房套餐高价值&gt;&lt;双早&gt;&lt;新酒店礼盒&gt;</t>
  </si>
  <si>
    <t>CNY</t>
  </si>
  <si>
    <t>賴玨琛</t>
  </si>
  <si>
    <t>CA363230303CNY</t>
  </si>
  <si>
    <t>未提现</t>
  </si>
  <si>
    <t>携程开票</t>
  </si>
  <si>
    <t xml:space="preserve">	</t>
  </si>
  <si>
    <t xml:space="preserve">999222677441026	</t>
  </si>
  <si>
    <t>[西安]西安临潼悦椿温泉酒店(9825003)</t>
  </si>
  <si>
    <t>御园双床房&lt;双人入住&gt;&lt;内宾&gt;&lt;预付&gt;&lt;无早&gt;</t>
  </si>
  <si>
    <t>刘弘懿</t>
  </si>
  <si>
    <t xml:space="preserve">3024909	</t>
  </si>
  <si>
    <t xml:space="preserve">HBD-373297-439-2544274	</t>
  </si>
  <si>
    <t xml:space="preserve">999222690717163	</t>
  </si>
  <si>
    <t>[香港]香港帝国酒店(Imperial Hotel)(808817)</t>
  </si>
  <si>
    <t>高级房&lt;双人入住&gt;&lt;内宾&gt;&lt;预付&gt;&lt;无早&gt;</t>
  </si>
  <si>
    <t>LIU/QING,LAI/SHIZHEN</t>
  </si>
  <si>
    <t xml:space="preserve">3026687	</t>
  </si>
  <si>
    <t xml:space="preserve">HTL-WBD-376353775	</t>
  </si>
  <si>
    <t>取消</t>
  </si>
  <si>
    <t xml:space="preserve">999222706764401	</t>
  </si>
  <si>
    <t>商务城景大床房&lt;超值特惠&gt;&lt;双人入住&gt;&lt;日历房套餐高价值&gt;&lt;单早&gt;&lt;新酒店礼盒&gt;</t>
  </si>
  <si>
    <t>钟文峰</t>
  </si>
  <si>
    <t xml:space="preserve">999222718598935	</t>
  </si>
  <si>
    <t>林德豪</t>
  </si>
  <si>
    <t xml:space="preserve">999222722544280	</t>
  </si>
  <si>
    <t>张小立,吴文焰</t>
  </si>
  <si>
    <t xml:space="preserve">999222750126418	</t>
  </si>
  <si>
    <t>[青岛]青岛鑫江温德姆酒店(68395525)</t>
  </si>
  <si>
    <t>豪华市景大床房&lt;双人入住&gt;&lt;内宾&gt;&lt;预付&gt;&lt;无早&gt;</t>
  </si>
  <si>
    <t>薛清豪</t>
  </si>
  <si>
    <t xml:space="preserve">3033794	</t>
  </si>
  <si>
    <t xml:space="preserve">80226EE000137	</t>
  </si>
  <si>
    <t>，</t>
  </si>
  <si>
    <t>999222641028203</t>
  </si>
  <si>
    <t>202302101735240021</t>
  </si>
  <si>
    <t>999222706764401</t>
  </si>
  <si>
    <t>202302132118340075</t>
  </si>
  <si>
    <t>999222718598935</t>
  </si>
  <si>
    <t>202302141311200020</t>
  </si>
  <si>
    <t>999222722544280</t>
  </si>
  <si>
    <t>202302141751320069</t>
  </si>
  <si>
    <t>A230303092908481</t>
  </si>
  <si>
    <t>房集：i230303092655 1786.45元</t>
  </si>
  <si>
    <t>CNY / HKD 当前参考汇率: 1.136023538</t>
  </si>
  <si>
    <t>总计： 3302.88 CNY/
3752.15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</si>
  <si>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</si>
  <si>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</si>
  <si>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</si>
  <si>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</si>
  <si>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</si>
  <si>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</si>
  <si>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</si>
  <si>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</si>
  <si>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</si>
  <si>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</si>
  <si>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</si>
  <si>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</si>
  <si>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</si>
  <si>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</si>
  <si>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</si>
  <si>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</si>
  <si>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</si>
  <si>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</si>
  <si>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</si>
  <si>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2023-02-15</t>
  </si>
  <si>
    <t>3033794</t>
  </si>
  <si>
    <t>青岛鑫江温德姆酒店</t>
  </si>
  <si>
    <t>2023-02-16</t>
  </si>
  <si>
    <t>退房日周结</t>
  </si>
  <si>
    <t>546.41</t>
  </si>
  <si>
    <t>RMB</t>
  </si>
  <si>
    <t>0</t>
  </si>
  <si>
    <t>0.00</t>
  </si>
  <si>
    <t>携程国内直连(DD)</t>
  </si>
  <si>
    <t>01.011249</t>
  </si>
  <si>
    <t>2023-02-15 21:54:56</t>
  </si>
  <si>
    <t>否</t>
  </si>
  <si>
    <t>汇智国际旅游发展有限公司</t>
  </si>
  <si>
    <t>直连</t>
  </si>
  <si>
    <t>中国</t>
  </si>
  <si>
    <t>2023-02-13</t>
  </si>
  <si>
    <t>3026687</t>
  </si>
  <si>
    <t>香港帝国酒店</t>
  </si>
  <si>
    <t>LIU QING,LAI SHIZHEN</t>
  </si>
  <si>
    <t>2023-02-14</t>
  </si>
  <si>
    <t>970.02</t>
  </si>
  <si>
    <t>2023-02-13 05:11:49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</si>
</sst>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428625</xdr:colOff>
      <xdr:row>52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156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44972</v>
      </c>
      <c r="G2" s="6">
        <v>44973</v>
      </c>
      <c r="H2" s="4">
        <v>1</v>
      </c>
      <c r="I2" s="4">
        <v>1</v>
      </c>
      <c r="J2" s="4">
        <v>1</v>
      </c>
      <c r="K2" s="4" t="s">
        <v>30</v>
      </c>
      <c r="L2" s="4">
        <v>417.35</v>
      </c>
      <c r="M2" s="4">
        <v>417.35</v>
      </c>
      <c r="N2" s="4" t="s">
        <v>31</v>
      </c>
      <c r="O2" s="4" t="s">
        <v>32</v>
      </c>
      <c r="P2" s="4" t="s">
        <v>33</v>
      </c>
      <c r="Q2" s="4">
        <v>0</v>
      </c>
      <c r="R2" s="8">
        <v>44967</v>
      </c>
      <c r="S2" s="6">
        <v>44988</v>
      </c>
      <c r="T2" s="4" t="s">
        <v>34</v>
      </c>
      <c r="U2" s="4">
        <v>417.35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44972</v>
      </c>
      <c r="G3" s="6">
        <v>44973</v>
      </c>
      <c r="H3" s="4">
        <v>1</v>
      </c>
      <c r="I3" s="4">
        <v>1</v>
      </c>
      <c r="J3" s="4">
        <v>1</v>
      </c>
      <c r="K3" s="4" t="s">
        <v>30</v>
      </c>
      <c r="L3" s="4">
        <v>615.09</v>
      </c>
      <c r="M3" s="4">
        <v>615.09</v>
      </c>
      <c r="N3" s="4" t="s">
        <v>39</v>
      </c>
      <c r="O3" s="4" t="s">
        <v>32</v>
      </c>
      <c r="P3" s="4" t="s">
        <v>33</v>
      </c>
      <c r="Q3" s="4">
        <v>0</v>
      </c>
      <c r="R3" s="8">
        <v>44969</v>
      </c>
      <c r="S3" s="6">
        <v>44988</v>
      </c>
      <c r="T3" s="4" t="s">
        <v>34</v>
      </c>
      <c r="U3" s="4">
        <v>615.09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44971</v>
      </c>
      <c r="G4" s="6">
        <v>44973</v>
      </c>
      <c r="H4" s="4">
        <v>1</v>
      </c>
      <c r="I4" s="4">
        <v>2</v>
      </c>
      <c r="J4" s="4">
        <v>2</v>
      </c>
      <c r="K4" s="4" t="s">
        <v>30</v>
      </c>
      <c r="L4" s="4">
        <v>970.02</v>
      </c>
      <c r="M4" s="4">
        <v>970.02</v>
      </c>
      <c r="N4" s="4" t="s">
        <v>45</v>
      </c>
      <c r="O4" s="4" t="s">
        <v>32</v>
      </c>
      <c r="P4" s="4" t="s">
        <v>33</v>
      </c>
      <c r="Q4" s="4">
        <v>0</v>
      </c>
      <c r="R4" s="8">
        <v>44970</v>
      </c>
      <c r="S4" s="6">
        <v>44988</v>
      </c>
      <c r="T4" s="4" t="s">
        <v>34</v>
      </c>
      <c r="U4" s="4">
        <v>970.02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36</v>
      </c>
      <c r="B5" s="4" t="s">
        <v>26</v>
      </c>
      <c r="C5" s="4" t="s">
        <v>48</v>
      </c>
      <c r="D5" s="4" t="s">
        <v>37</v>
      </c>
      <c r="E5" s="4" t="s">
        <v>38</v>
      </c>
      <c r="F5" s="6">
        <v>44972</v>
      </c>
      <c r="G5" s="6">
        <v>44973</v>
      </c>
      <c r="H5" s="4">
        <v>1</v>
      </c>
      <c r="I5" s="4">
        <v>1</v>
      </c>
      <c r="J5" s="4">
        <v>1</v>
      </c>
      <c r="K5" s="4" t="s">
        <v>30</v>
      </c>
      <c r="L5" s="4">
        <v>-615.09</v>
      </c>
      <c r="M5" s="4">
        <v>-615.09</v>
      </c>
      <c r="N5" s="4" t="s">
        <v>39</v>
      </c>
      <c r="O5" s="4" t="s">
        <v>32</v>
      </c>
      <c r="P5" s="4" t="s">
        <v>33</v>
      </c>
      <c r="Q5" s="4">
        <v>0</v>
      </c>
      <c r="R5" s="8">
        <v>44969</v>
      </c>
      <c r="S5" s="6">
        <v>44988</v>
      </c>
      <c r="T5" s="4" t="s">
        <v>34</v>
      </c>
      <c r="U5" s="4">
        <v>-615.09</v>
      </c>
      <c r="V5" s="4">
        <v>0</v>
      </c>
      <c r="W5" s="4">
        <v>0</v>
      </c>
      <c r="X5" s="4" t="s">
        <v>40</v>
      </c>
      <c r="Y5" s="4" t="s">
        <v>41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50</v>
      </c>
      <c r="F6" s="6">
        <v>44972</v>
      </c>
      <c r="G6" s="6">
        <v>44973</v>
      </c>
      <c r="H6" s="4">
        <v>1</v>
      </c>
      <c r="I6" s="4">
        <v>1</v>
      </c>
      <c r="J6" s="4">
        <v>1</v>
      </c>
      <c r="K6" s="4" t="s">
        <v>30</v>
      </c>
      <c r="L6" s="4">
        <v>343.5</v>
      </c>
      <c r="M6" s="4">
        <v>343.5</v>
      </c>
      <c r="N6" s="4" t="s">
        <v>51</v>
      </c>
      <c r="O6" s="4" t="s">
        <v>32</v>
      </c>
      <c r="P6" s="4" t="s">
        <v>33</v>
      </c>
      <c r="Q6" s="4">
        <v>0</v>
      </c>
      <c r="R6" s="8">
        <v>44970</v>
      </c>
      <c r="S6" s="6">
        <v>44988</v>
      </c>
      <c r="T6" s="4" t="s">
        <v>34</v>
      </c>
      <c r="U6" s="4">
        <v>343.5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50</v>
      </c>
      <c r="F7" s="6">
        <v>44972</v>
      </c>
      <c r="G7" s="6">
        <v>44973</v>
      </c>
      <c r="H7" s="4">
        <v>1</v>
      </c>
      <c r="I7" s="4">
        <v>1</v>
      </c>
      <c r="J7" s="4">
        <v>1</v>
      </c>
      <c r="K7" s="4" t="s">
        <v>30</v>
      </c>
      <c r="L7" s="4">
        <v>320.6</v>
      </c>
      <c r="M7" s="4">
        <v>320.6</v>
      </c>
      <c r="N7" s="4" t="s">
        <v>53</v>
      </c>
      <c r="O7" s="4" t="s">
        <v>32</v>
      </c>
      <c r="P7" s="4" t="s">
        <v>33</v>
      </c>
      <c r="Q7" s="4">
        <v>0</v>
      </c>
      <c r="R7" s="8">
        <v>44971</v>
      </c>
      <c r="S7" s="6">
        <v>44988</v>
      </c>
      <c r="T7" s="4" t="s">
        <v>34</v>
      </c>
      <c r="U7" s="4">
        <v>320.6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44972</v>
      </c>
      <c r="G8" s="6">
        <v>44973</v>
      </c>
      <c r="H8" s="4">
        <v>2</v>
      </c>
      <c r="I8" s="4">
        <v>1</v>
      </c>
      <c r="J8" s="4">
        <v>2</v>
      </c>
      <c r="K8" s="4" t="s">
        <v>30</v>
      </c>
      <c r="L8" s="4">
        <v>705</v>
      </c>
      <c r="M8" s="4">
        <v>705</v>
      </c>
      <c r="N8" s="4" t="s">
        <v>55</v>
      </c>
      <c r="O8" s="4" t="s">
        <v>32</v>
      </c>
      <c r="P8" s="4" t="s">
        <v>33</v>
      </c>
      <c r="Q8" s="4">
        <v>0</v>
      </c>
      <c r="R8" s="8">
        <v>44971</v>
      </c>
      <c r="S8" s="6">
        <v>44988</v>
      </c>
      <c r="T8" s="4" t="s">
        <v>34</v>
      </c>
      <c r="U8" s="4">
        <v>705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44972</v>
      </c>
      <c r="G9" s="6">
        <v>44973</v>
      </c>
      <c r="H9" s="4">
        <v>1</v>
      </c>
      <c r="I9" s="4">
        <v>1</v>
      </c>
      <c r="J9" s="4">
        <v>1</v>
      </c>
      <c r="K9" s="4" t="s">
        <v>30</v>
      </c>
      <c r="L9" s="4">
        <v>546.41</v>
      </c>
      <c r="M9" s="4">
        <v>546.41</v>
      </c>
      <c r="N9" s="4" t="s">
        <v>59</v>
      </c>
      <c r="O9" s="4" t="s">
        <v>32</v>
      </c>
      <c r="P9" s="4" t="s">
        <v>33</v>
      </c>
      <c r="Q9" s="4">
        <v>0</v>
      </c>
      <c r="R9" s="8">
        <v>44972</v>
      </c>
      <c r="S9" s="6">
        <v>44988</v>
      </c>
      <c r="T9" s="4" t="s">
        <v>34</v>
      </c>
      <c r="U9" s="4">
        <v>546.41</v>
      </c>
      <c r="V9" s="4">
        <v>0</v>
      </c>
      <c r="W9" s="4">
        <v>0</v>
      </c>
      <c r="X9" s="4" t="s">
        <v>60</v>
      </c>
      <c r="Y9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hidden="1" spans="1:10">
      <c r="A2" s="9" t="s">
        <v>63</v>
      </c>
      <c r="B2" s="6">
        <v>44972</v>
      </c>
      <c r="C2" s="6">
        <v>44973</v>
      </c>
      <c r="D2" s="4">
        <v>417.35</v>
      </c>
      <c r="E2" s="4">
        <v>417.35</v>
      </c>
      <c r="F2" s="10" t="s">
        <v>64</v>
      </c>
      <c r="G2" s="4">
        <f>D2-E2</f>
        <v>0</v>
      </c>
      <c r="H2" s="4" t="str">
        <f>$H$1&amp;F2</f>
        <v>，202302101735240021</v>
      </c>
      <c r="I2" s="4" t="e">
        <f>VLOOKUP(A2,HOP!A:U,21,0)</f>
        <v>#N/A</v>
      </c>
      <c r="J2" s="7">
        <v>2.1</v>
      </c>
    </row>
    <row r="3" s="4" customFormat="1" hidden="1" spans="1:9">
      <c r="A3" s="5">
        <v>999222677441026</v>
      </c>
      <c r="B3" s="6">
        <v>44972</v>
      </c>
      <c r="C3" s="6">
        <v>44973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8" si="0">D3-E3</f>
        <v>#N/A</v>
      </c>
      <c r="H3" s="4" t="e">
        <f t="shared" ref="H3:H8" si="1">$H$1&amp;F3</f>
        <v>#N/A</v>
      </c>
      <c r="I3" s="4" t="e">
        <f>VLOOKUP(A3,HOP!A:U,21,0)</f>
        <v>#N/A</v>
      </c>
    </row>
    <row r="4" s="4" customFormat="1" spans="1:9">
      <c r="A4" s="5">
        <v>999222690717163</v>
      </c>
      <c r="B4" s="6">
        <v>44971</v>
      </c>
      <c r="C4" s="6">
        <v>44973</v>
      </c>
      <c r="D4" s="4">
        <v>970.02</v>
      </c>
      <c r="E4" s="4" t="str">
        <f>VLOOKUP(A4,HOP!A:L,12,0)</f>
        <v>970.02</v>
      </c>
      <c r="F4" s="4" t="str">
        <f>VLOOKUP(A4,HOP!A:C,3,0)</f>
        <v>3026687</v>
      </c>
      <c r="G4" s="4">
        <f t="shared" si="0"/>
        <v>0</v>
      </c>
      <c r="H4" s="4" t="str">
        <f t="shared" si="1"/>
        <v>，3026687</v>
      </c>
      <c r="I4" s="4" t="str">
        <f>VLOOKUP(A4,HOP!A:U,21,0)</f>
        <v>直连</v>
      </c>
    </row>
    <row r="5" s="4" customFormat="1" hidden="1" spans="1:10">
      <c r="A5" s="9" t="s">
        <v>65</v>
      </c>
      <c r="B5" s="6">
        <v>44972</v>
      </c>
      <c r="C5" s="6">
        <v>44973</v>
      </c>
      <c r="D5" s="4">
        <v>343.5</v>
      </c>
      <c r="E5" s="4">
        <v>343.5</v>
      </c>
      <c r="F5" s="10" t="s">
        <v>66</v>
      </c>
      <c r="G5" s="4">
        <f t="shared" si="0"/>
        <v>0</v>
      </c>
      <c r="H5" s="4" t="str">
        <f t="shared" si="1"/>
        <v>，202302132118340075</v>
      </c>
      <c r="I5" s="4" t="e">
        <f>VLOOKUP(A5,HOP!A:U,21,0)</f>
        <v>#N/A</v>
      </c>
      <c r="J5" s="4">
        <v>2.13</v>
      </c>
    </row>
    <row r="6" s="4" customFormat="1" hidden="1" spans="1:10">
      <c r="A6" s="9" t="s">
        <v>67</v>
      </c>
      <c r="B6" s="6">
        <v>44972</v>
      </c>
      <c r="C6" s="6">
        <v>44973</v>
      </c>
      <c r="D6" s="4">
        <v>320.6</v>
      </c>
      <c r="E6" s="4">
        <v>320.6</v>
      </c>
      <c r="F6" s="10" t="s">
        <v>68</v>
      </c>
      <c r="G6" s="4">
        <f t="shared" si="0"/>
        <v>0</v>
      </c>
      <c r="H6" s="4" t="str">
        <f t="shared" si="1"/>
        <v>，202302141311200020</v>
      </c>
      <c r="I6" s="4" t="e">
        <f>VLOOKUP(A6,HOP!A:U,21,0)</f>
        <v>#N/A</v>
      </c>
      <c r="J6" s="4">
        <v>2.14</v>
      </c>
    </row>
    <row r="7" s="4" customFormat="1" hidden="1" spans="1:10">
      <c r="A7" s="9" t="s">
        <v>69</v>
      </c>
      <c r="B7" s="6">
        <v>44972</v>
      </c>
      <c r="C7" s="6">
        <v>44973</v>
      </c>
      <c r="D7" s="4">
        <v>705</v>
      </c>
      <c r="E7" s="4">
        <v>705</v>
      </c>
      <c r="F7" s="10" t="s">
        <v>70</v>
      </c>
      <c r="G7" s="4">
        <f t="shared" si="0"/>
        <v>0</v>
      </c>
      <c r="H7" s="4" t="str">
        <f t="shared" si="1"/>
        <v>，202302141751320069</v>
      </c>
      <c r="I7" s="4" t="e">
        <f>VLOOKUP(A7,HOP!A:U,21,0)</f>
        <v>#N/A</v>
      </c>
      <c r="J7" s="4">
        <v>2.14</v>
      </c>
    </row>
    <row r="8" s="4" customFormat="1" spans="1:9">
      <c r="A8" s="5">
        <v>999222750126418</v>
      </c>
      <c r="B8" s="6">
        <v>44972</v>
      </c>
      <c r="C8" s="6">
        <v>44973</v>
      </c>
      <c r="D8" s="4">
        <v>546.41</v>
      </c>
      <c r="E8" s="4" t="str">
        <f>VLOOKUP(A8,HOP!A:L,12,0)</f>
        <v>546.41</v>
      </c>
      <c r="F8" s="4" t="str">
        <f>VLOOKUP(A8,HOP!A:C,3,0)</f>
        <v>3033794</v>
      </c>
      <c r="G8" s="4">
        <f t="shared" si="0"/>
        <v>0</v>
      </c>
      <c r="H8" s="4" t="str">
        <f t="shared" si="1"/>
        <v>，3033794</v>
      </c>
      <c r="I8" s="4" t="str">
        <f>VLOOKUP(A8,HOP!A:U,21,0)</f>
        <v>直连</v>
      </c>
    </row>
    <row r="10" spans="4:4">
      <c r="D10" s="4">
        <f>SUM(D2:D9)</f>
        <v>3302.88</v>
      </c>
    </row>
    <row r="15" spans="1:4">
      <c r="A15" s="4" t="s">
        <v>71</v>
      </c>
      <c r="C15" s="4">
        <v>1516.43</v>
      </c>
      <c r="D15" s="4">
        <v>1722.7</v>
      </c>
    </row>
    <row r="16" spans="1:4">
      <c r="A16" s="4" t="s">
        <v>72</v>
      </c>
      <c r="C16" s="4">
        <v>1786.45</v>
      </c>
      <c r="D16" s="4">
        <v>2029.45</v>
      </c>
    </row>
    <row r="17" spans="1:4">
      <c r="A17" s="4" t="s">
        <v>73</v>
      </c>
      <c r="C17" s="4">
        <f>SUBTOTAL(9,C15:C16)</f>
        <v>3302.88</v>
      </c>
      <c r="D17" s="4">
        <f>SUBTOTAL(9,D15:D16)</f>
        <v>3752.15</v>
      </c>
    </row>
    <row r="18" spans="1:1">
      <c r="A18" s="4" t="s">
        <v>74</v>
      </c>
    </row>
  </sheetData>
  <autoFilter ref="A1:XFD10">
    <filterColumn colId="3">
      <filters blank="1">
        <filter val="546.41"/>
        <filter val="970.02"/>
        <filter val="705"/>
        <filter val="343.5"/>
        <filter val="417.35"/>
        <filter val="320.6"/>
        <filter val="3302.8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999222750126418</v>
      </c>
      <c r="B2" s="1" t="s">
        <v>94</v>
      </c>
      <c r="C2" s="1" t="s">
        <v>95</v>
      </c>
      <c r="D2" s="1" t="s">
        <v>96</v>
      </c>
      <c r="E2" s="1" t="s">
        <v>59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999222690717163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114</v>
      </c>
      <c r="G3" s="1" t="s">
        <v>97</v>
      </c>
      <c r="H3" s="1" t="s">
        <v>98</v>
      </c>
      <c r="I3" s="1" t="s">
        <v>115</v>
      </c>
      <c r="J3" s="1" t="s">
        <v>100</v>
      </c>
      <c r="K3" s="1" t="s">
        <v>115</v>
      </c>
      <c r="L3" s="1" t="s">
        <v>115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116</v>
      </c>
      <c r="S3" s="1" t="s">
        <v>106</v>
      </c>
      <c r="T3" s="1" t="s">
        <v>107</v>
      </c>
      <c r="U3" s="1" t="s">
        <v>108</v>
      </c>
      <c r="V3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2023-03-03T01:16:47Z</dcterms:created>
  <dcterms:modified xsi:type="dcterms:W3CDTF">2023-03-03T01:30:16Z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44589AC02F3B42D0812D0FE892C97AF8</vt:lpwstr>
  </property>
  <property fmtid="{D5CDD505-2E9C-101B-9397-08002B2CF9AE}" pid="3" name="KSOProductBuildVer">
    <vt:lpwstr>2052-11.1.0.13703</vt:lpwstr>
  </property>
</Properties>
</file>