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</definedName>
  </definedNames>
  <calcPr calcId="144525"/>
</workbook>
</file>

<file path=xl/sharedStrings.xml><?xml version="1.0" encoding="utf-8"?>
<sst xmlns="http://schemas.openxmlformats.org/spreadsheetml/2006/main" count="285" uniqueCount="143">
  <si>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</si>
  <si>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</si>
  <si>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</si>
  <si>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</si>
  <si>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</si>
  <si>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</si>
  <si>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</si>
  <si>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</si>
  <si>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</si>
  <si>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</si>
  <si>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</si>
  <si>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</si>
  <si>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</si>
  <si>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</si>
  <si>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</si>
  <si>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</si>
  <si>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</si>
  <si>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</si>
  <si>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</si>
  <si>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</si>
  <si>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</si>
  <si>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</si>
  <si>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</si>
  <si>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</si>
  <si>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</si>
  <si>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999222539209542	</t>
  </si>
  <si>
    <t>Ctrip</t>
  </si>
  <si>
    <t>正常</t>
  </si>
  <si>
    <t>[梅州]梅州麓湖山酒店(67856423)</t>
  </si>
  <si>
    <t>标准双床房&lt;双人入住&gt;&lt;升级特惠&gt;&lt;双早&gt;&lt;新高价值日历房套餐&gt;&lt;新酒店礼盒&gt;</t>
  </si>
  <si>
    <t>CNY</t>
  </si>
  <si>
    <t>Holzer/Wesley Aaron</t>
  </si>
  <si>
    <t>CA363230307CNY</t>
  </si>
  <si>
    <t>未提现</t>
  </si>
  <si>
    <t>携程开票</t>
  </si>
  <si>
    <t xml:space="preserve">	</t>
  </si>
  <si>
    <t xml:space="preserve">1996328	</t>
  </si>
  <si>
    <t xml:space="preserve">999222739142004	</t>
  </si>
  <si>
    <t>[香港]香港广易商务宾馆(家庭旅馆)(WIDE EVER HOSTEL)(2981749)</t>
  </si>
  <si>
    <t>大床房&lt;特惠专享&gt;&lt;双人入住&gt;&lt;无早&gt;</t>
  </si>
  <si>
    <t>Lin/ZinSheng</t>
  </si>
  <si>
    <t xml:space="preserve">3032345	</t>
  </si>
  <si>
    <t xml:space="preserve">999222770121626	</t>
  </si>
  <si>
    <t>Meng/Zhen</t>
  </si>
  <si>
    <t xml:space="preserve">3036941	</t>
  </si>
  <si>
    <t xml:space="preserve">acknowledge	</t>
  </si>
  <si>
    <t xml:space="preserve">999222802680381	</t>
  </si>
  <si>
    <t>[梅州]梅州白天鹅迎宾馆(100697959)</t>
  </si>
  <si>
    <t>商务江景双床房&lt;特惠专享&gt;&lt;双人入住&gt;&lt;日历房套餐高价值&gt;&lt;双早&gt;&lt;新酒店礼盒&gt;</t>
  </si>
  <si>
    <t>陈平原</t>
  </si>
  <si>
    <t xml:space="preserve">999222805939838	</t>
  </si>
  <si>
    <t>商务城景大床房&lt;特惠专享&gt;&lt;双人入住&gt;&lt;日历房套餐高价值&gt;&lt;双早&gt;&lt;新酒店礼盒&gt;</t>
  </si>
  <si>
    <t>宾立新,李卫平</t>
  </si>
  <si>
    <t xml:space="preserve">999222805944600	</t>
  </si>
  <si>
    <t>苏瑞芬</t>
  </si>
  <si>
    <t xml:space="preserve">999222806505722	</t>
  </si>
  <si>
    <t>陈暖华,陈庆祥</t>
  </si>
  <si>
    <t xml:space="preserve">22812405340	</t>
  </si>
  <si>
    <t>吴文鹏</t>
  </si>
  <si>
    <t xml:space="preserve">22812405334	</t>
  </si>
  <si>
    <t>零压豪华大床房&lt;超值特惠&gt;&lt;双人入住&gt;&lt;双早&gt;&lt;日历房套餐高价值&gt;&lt;新酒店礼盒&gt;</t>
  </si>
  <si>
    <t>石伊珊,李车生,张凡</t>
  </si>
  <si>
    <t xml:space="preserve">999222816048575	</t>
  </si>
  <si>
    <t>[深圳]山水时尚酒店(深圳华强北店)(9668515)</t>
  </si>
  <si>
    <t>高级大床房&lt;双人入住&gt;&lt;内宾&gt;&lt;预付&gt;&lt;无早&gt;</t>
  </si>
  <si>
    <t>陈裕宏</t>
  </si>
  <si>
    <t xml:space="preserve">3045843	</t>
  </si>
  <si>
    <t xml:space="preserve">cfotfnghd089q9cok2u0	</t>
  </si>
  <si>
    <t xml:space="preserve">999222816706841	</t>
  </si>
  <si>
    <t>[梅州]梅州客都大酒店(100660732)</t>
  </si>
  <si>
    <t>商务大床房&lt;特惠专享&gt;&lt;双人入住&gt;&lt;双早&gt;</t>
  </si>
  <si>
    <t>杨国业</t>
  </si>
  <si>
    <t xml:space="preserve">3046068	</t>
  </si>
  <si>
    <t>，</t>
  </si>
  <si>
    <t>999222539209542</t>
  </si>
  <si>
    <t>202302051238440021</t>
  </si>
  <si>
    <t>999222802680381</t>
  </si>
  <si>
    <t>202302181939380075</t>
  </si>
  <si>
    <t>999222805939838</t>
  </si>
  <si>
    <t>202302182159270075</t>
  </si>
  <si>
    <t>999222805944600</t>
  </si>
  <si>
    <t>202302182129510021</t>
  </si>
  <si>
    <t>999222806505722</t>
  </si>
  <si>
    <t>202302182153060068</t>
  </si>
  <si>
    <t>202302191135020020</t>
  </si>
  <si>
    <t>202302191133100073</t>
  </si>
  <si>
    <t>A230307091813481</t>
  </si>
  <si>
    <t>A230307091921481</t>
  </si>
  <si>
    <t>房集：i230307091709 3716.2元</t>
  </si>
  <si>
    <t>CNY / HKD 当前参考汇率: 1.129272184</t>
  </si>
  <si>
    <t>总计：5041.32 CNY/
5693.02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</si>
  <si>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</si>
  <si>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</si>
  <si>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</si>
  <si>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</si>
  <si>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</si>
  <si>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</si>
  <si>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</si>
  <si>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</si>
  <si>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</si>
  <si>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</si>
  <si>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</si>
  <si>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</si>
  <si>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</si>
  <si>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</si>
  <si>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</si>
  <si>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</si>
  <si>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</si>
  <si>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</si>
  <si>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</si>
  <si>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2023-02-19</t>
  </si>
  <si>
    <t>3046068</t>
  </si>
  <si>
    <t>梅州客都大酒店</t>
  </si>
  <si>
    <t>2023-02-20</t>
  </si>
  <si>
    <t>退房日周结</t>
  </si>
  <si>
    <t>204.00</t>
  </si>
  <si>
    <t>RMB</t>
  </si>
  <si>
    <t>0</t>
  </si>
  <si>
    <t>0.00</t>
  </si>
  <si>
    <t>携程国内直连(DD)</t>
  </si>
  <si>
    <t>01.011249</t>
  </si>
  <si>
    <t>2023-02-19 17:14:12</t>
  </si>
  <si>
    <t>否</t>
  </si>
  <si>
    <t>汇智国际旅游发展有限公司</t>
  </si>
  <si>
    <t>直采</t>
  </si>
  <si>
    <t>中国</t>
  </si>
  <si>
    <t>3045843</t>
  </si>
  <si>
    <t>山水时尚酒店(深圳华强北店)</t>
  </si>
  <si>
    <t>294.92</t>
  </si>
  <si>
    <t>2023-02-19 16:03:52</t>
  </si>
  <si>
    <t>直连</t>
  </si>
  <si>
    <t>2023-02-16</t>
  </si>
  <si>
    <t>3036941</t>
  </si>
  <si>
    <t>香港广易商务宾馆(家庭旅馆)</t>
  </si>
  <si>
    <t>Meng Zhen</t>
  </si>
  <si>
    <t>2023-02-18</t>
  </si>
  <si>
    <t>581.40</t>
  </si>
  <si>
    <t>2023-02-16 21:02:59</t>
  </si>
  <si>
    <t>2023-02-15</t>
  </si>
  <si>
    <t>3032345</t>
  </si>
  <si>
    <t>Lin ZinSheng</t>
  </si>
  <si>
    <t>244.80</t>
  </si>
  <si>
    <t>2023-02-15 14:09:08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</si>
</sst>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13</xdr:col>
      <xdr:colOff>676275</xdr:colOff>
      <xdr:row>55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07745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44976</v>
      </c>
      <c r="G2" s="6">
        <v>44977</v>
      </c>
      <c r="H2" s="4">
        <v>1</v>
      </c>
      <c r="I2" s="4">
        <v>1</v>
      </c>
      <c r="J2" s="4">
        <v>1</v>
      </c>
      <c r="K2" s="4" t="s">
        <v>30</v>
      </c>
      <c r="L2" s="4">
        <v>285</v>
      </c>
      <c r="M2" s="4">
        <v>285</v>
      </c>
      <c r="N2" s="4" t="s">
        <v>31</v>
      </c>
      <c r="O2" s="4" t="s">
        <v>32</v>
      </c>
      <c r="P2" s="4" t="s">
        <v>33</v>
      </c>
      <c r="Q2" s="4">
        <v>0</v>
      </c>
      <c r="R2" s="7">
        <v>44962</v>
      </c>
      <c r="S2" s="6">
        <v>44992</v>
      </c>
      <c r="T2" s="4" t="s">
        <v>34</v>
      </c>
      <c r="U2" s="4">
        <v>285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44976</v>
      </c>
      <c r="G3" s="6">
        <v>44977</v>
      </c>
      <c r="H3" s="4">
        <v>1</v>
      </c>
      <c r="I3" s="4">
        <v>1</v>
      </c>
      <c r="J3" s="4">
        <v>1</v>
      </c>
      <c r="K3" s="4" t="s">
        <v>30</v>
      </c>
      <c r="L3" s="4">
        <v>244.8</v>
      </c>
      <c r="M3" s="4">
        <v>244.8</v>
      </c>
      <c r="N3" s="4" t="s">
        <v>40</v>
      </c>
      <c r="O3" s="4" t="s">
        <v>32</v>
      </c>
      <c r="P3" s="4" t="s">
        <v>33</v>
      </c>
      <c r="Q3" s="4">
        <v>0</v>
      </c>
      <c r="R3" s="7">
        <v>44972</v>
      </c>
      <c r="S3" s="6">
        <v>44992</v>
      </c>
      <c r="T3" s="4" t="s">
        <v>34</v>
      </c>
      <c r="U3" s="4">
        <v>244.8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44975</v>
      </c>
      <c r="G4" s="6">
        <v>44977</v>
      </c>
      <c r="H4" s="4">
        <v>1</v>
      </c>
      <c r="I4" s="4">
        <v>2</v>
      </c>
      <c r="J4" s="4">
        <v>2</v>
      </c>
      <c r="K4" s="4" t="s">
        <v>30</v>
      </c>
      <c r="L4" s="4">
        <v>581.4</v>
      </c>
      <c r="M4" s="4">
        <v>581.4</v>
      </c>
      <c r="N4" s="4" t="s">
        <v>43</v>
      </c>
      <c r="O4" s="4" t="s">
        <v>32</v>
      </c>
      <c r="P4" s="4" t="s">
        <v>33</v>
      </c>
      <c r="Q4" s="4">
        <v>0</v>
      </c>
      <c r="R4" s="7">
        <v>44973</v>
      </c>
      <c r="S4" s="6">
        <v>44992</v>
      </c>
      <c r="T4" s="4" t="s">
        <v>34</v>
      </c>
      <c r="U4" s="4">
        <v>581.4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44976</v>
      </c>
      <c r="G5" s="6">
        <v>44977</v>
      </c>
      <c r="H5" s="4">
        <v>1</v>
      </c>
      <c r="I5" s="4">
        <v>1</v>
      </c>
      <c r="J5" s="4">
        <v>1</v>
      </c>
      <c r="K5" s="4" t="s">
        <v>30</v>
      </c>
      <c r="L5" s="4">
        <v>341.6</v>
      </c>
      <c r="M5" s="4">
        <v>341.6</v>
      </c>
      <c r="N5" s="4" t="s">
        <v>49</v>
      </c>
      <c r="O5" s="4" t="s">
        <v>32</v>
      </c>
      <c r="P5" s="4" t="s">
        <v>33</v>
      </c>
      <c r="Q5" s="4">
        <v>0</v>
      </c>
      <c r="R5" s="7">
        <v>44975</v>
      </c>
      <c r="S5" s="6">
        <v>44992</v>
      </c>
      <c r="T5" s="4" t="s">
        <v>34</v>
      </c>
      <c r="U5" s="4">
        <v>341.6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47</v>
      </c>
      <c r="E6" s="4" t="s">
        <v>51</v>
      </c>
      <c r="F6" s="6">
        <v>44976</v>
      </c>
      <c r="G6" s="6">
        <v>44977</v>
      </c>
      <c r="H6" s="4">
        <v>2</v>
      </c>
      <c r="I6" s="4">
        <v>1</v>
      </c>
      <c r="J6" s="4">
        <v>2</v>
      </c>
      <c r="K6" s="4" t="s">
        <v>30</v>
      </c>
      <c r="L6" s="4">
        <v>658</v>
      </c>
      <c r="M6" s="4">
        <v>658</v>
      </c>
      <c r="N6" s="4" t="s">
        <v>52</v>
      </c>
      <c r="O6" s="4" t="s">
        <v>32</v>
      </c>
      <c r="P6" s="4" t="s">
        <v>33</v>
      </c>
      <c r="Q6" s="4">
        <v>0</v>
      </c>
      <c r="R6" s="7">
        <v>44975</v>
      </c>
      <c r="S6" s="6">
        <v>44992</v>
      </c>
      <c r="T6" s="4" t="s">
        <v>34</v>
      </c>
      <c r="U6" s="4">
        <v>658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47</v>
      </c>
      <c r="E7" s="4" t="s">
        <v>48</v>
      </c>
      <c r="F7" s="6">
        <v>44976</v>
      </c>
      <c r="G7" s="6">
        <v>44977</v>
      </c>
      <c r="H7" s="4">
        <v>1</v>
      </c>
      <c r="I7" s="4">
        <v>1</v>
      </c>
      <c r="J7" s="4">
        <v>1</v>
      </c>
      <c r="K7" s="4" t="s">
        <v>30</v>
      </c>
      <c r="L7" s="4">
        <v>341.6</v>
      </c>
      <c r="M7" s="4">
        <v>341.6</v>
      </c>
      <c r="N7" s="4" t="s">
        <v>54</v>
      </c>
      <c r="O7" s="4" t="s">
        <v>32</v>
      </c>
      <c r="P7" s="4" t="s">
        <v>33</v>
      </c>
      <c r="Q7" s="4">
        <v>0</v>
      </c>
      <c r="R7" s="7">
        <v>44975</v>
      </c>
      <c r="S7" s="6">
        <v>44992</v>
      </c>
      <c r="T7" s="4" t="s">
        <v>34</v>
      </c>
      <c r="U7" s="4">
        <v>341.6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47</v>
      </c>
      <c r="E8" s="4" t="s">
        <v>48</v>
      </c>
      <c r="F8" s="6">
        <v>44976</v>
      </c>
      <c r="G8" s="6">
        <v>44977</v>
      </c>
      <c r="H8" s="4">
        <v>2</v>
      </c>
      <c r="I8" s="4">
        <v>1</v>
      </c>
      <c r="J8" s="4">
        <v>2</v>
      </c>
      <c r="K8" s="4" t="s">
        <v>30</v>
      </c>
      <c r="L8" s="4">
        <v>732</v>
      </c>
      <c r="M8" s="4">
        <v>732</v>
      </c>
      <c r="N8" s="4" t="s">
        <v>56</v>
      </c>
      <c r="O8" s="4" t="s">
        <v>32</v>
      </c>
      <c r="P8" s="4" t="s">
        <v>33</v>
      </c>
      <c r="Q8" s="4">
        <v>0</v>
      </c>
      <c r="R8" s="7">
        <v>44975</v>
      </c>
      <c r="S8" s="6">
        <v>44992</v>
      </c>
      <c r="T8" s="4" t="s">
        <v>34</v>
      </c>
      <c r="U8" s="4">
        <v>732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44976</v>
      </c>
      <c r="G9" s="6">
        <v>44977</v>
      </c>
      <c r="H9" s="4">
        <v>1</v>
      </c>
      <c r="I9" s="4">
        <v>1</v>
      </c>
      <c r="J9" s="4">
        <v>1</v>
      </c>
      <c r="K9" s="4" t="s">
        <v>30</v>
      </c>
      <c r="L9" s="4">
        <v>266</v>
      </c>
      <c r="M9" s="4">
        <v>266</v>
      </c>
      <c r="N9" s="4" t="s">
        <v>58</v>
      </c>
      <c r="O9" s="4" t="s">
        <v>32</v>
      </c>
      <c r="P9" s="4" t="s">
        <v>33</v>
      </c>
      <c r="Q9" s="4">
        <v>0</v>
      </c>
      <c r="R9" s="7">
        <v>44976</v>
      </c>
      <c r="S9" s="6">
        <v>44992</v>
      </c>
      <c r="T9" s="4" t="s">
        <v>34</v>
      </c>
      <c r="U9" s="4">
        <v>266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59</v>
      </c>
      <c r="B10" s="4" t="s">
        <v>26</v>
      </c>
      <c r="C10" s="4" t="s">
        <v>27</v>
      </c>
      <c r="D10" s="4" t="s">
        <v>28</v>
      </c>
      <c r="E10" s="4" t="s">
        <v>60</v>
      </c>
      <c r="F10" s="6">
        <v>44976</v>
      </c>
      <c r="G10" s="6">
        <v>44977</v>
      </c>
      <c r="H10" s="4">
        <v>3</v>
      </c>
      <c r="I10" s="4">
        <v>1</v>
      </c>
      <c r="J10" s="4">
        <v>3</v>
      </c>
      <c r="K10" s="4" t="s">
        <v>30</v>
      </c>
      <c r="L10" s="4">
        <v>1092</v>
      </c>
      <c r="M10" s="4">
        <v>1092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44976</v>
      </c>
      <c r="S10" s="6">
        <v>44992</v>
      </c>
      <c r="T10" s="4" t="s">
        <v>34</v>
      </c>
      <c r="U10" s="4">
        <v>1092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63</v>
      </c>
      <c r="E11" s="4" t="s">
        <v>64</v>
      </c>
      <c r="F11" s="6">
        <v>44976</v>
      </c>
      <c r="G11" s="6">
        <v>44977</v>
      </c>
      <c r="H11" s="4">
        <v>1</v>
      </c>
      <c r="I11" s="4">
        <v>1</v>
      </c>
      <c r="J11" s="4">
        <v>1</v>
      </c>
      <c r="K11" s="4" t="s">
        <v>30</v>
      </c>
      <c r="L11" s="4">
        <v>294.92</v>
      </c>
      <c r="M11" s="4">
        <v>294.92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44976</v>
      </c>
      <c r="S11" s="6">
        <v>44992</v>
      </c>
      <c r="T11" s="4" t="s">
        <v>34</v>
      </c>
      <c r="U11" s="4">
        <v>294.92</v>
      </c>
      <c r="V11" s="4">
        <v>0</v>
      </c>
      <c r="W11" s="4">
        <v>0</v>
      </c>
      <c r="X11" s="4" t="s">
        <v>66</v>
      </c>
      <c r="Y11" s="4" t="s">
        <v>67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44976</v>
      </c>
      <c r="G12" s="6">
        <v>44977</v>
      </c>
      <c r="H12" s="4">
        <v>1</v>
      </c>
      <c r="I12" s="4">
        <v>1</v>
      </c>
      <c r="J12" s="4">
        <v>1</v>
      </c>
      <c r="K12" s="4" t="s">
        <v>30</v>
      </c>
      <c r="L12" s="4">
        <v>204</v>
      </c>
      <c r="M12" s="4">
        <v>204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44976</v>
      </c>
      <c r="S12" s="6">
        <v>44992</v>
      </c>
      <c r="T12" s="4" t="s">
        <v>34</v>
      </c>
      <c r="U12" s="4">
        <v>204</v>
      </c>
      <c r="V12" s="4">
        <v>0</v>
      </c>
      <c r="W12" s="4">
        <v>0</v>
      </c>
      <c r="X12" s="4" t="s">
        <v>72</v>
      </c>
      <c r="Y1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A17" sqref="A17:D21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</v>
      </c>
    </row>
    <row r="2" s="4" customFormat="1" hidden="1" spans="1:10">
      <c r="A2" s="8" t="s">
        <v>74</v>
      </c>
      <c r="B2" s="6">
        <v>44976</v>
      </c>
      <c r="C2" s="6">
        <v>44977</v>
      </c>
      <c r="D2" s="4">
        <v>285</v>
      </c>
      <c r="E2" s="4">
        <v>285</v>
      </c>
      <c r="F2" s="9" t="s">
        <v>75</v>
      </c>
      <c r="G2" s="4">
        <f>D2-E2</f>
        <v>0</v>
      </c>
      <c r="H2" s="4" t="str">
        <f>$H$1&amp;F2</f>
        <v>，202302051238440021</v>
      </c>
      <c r="I2" s="4" t="e">
        <f>VLOOKUP(A2,HOP!A:U,21,0)</f>
        <v>#N/A</v>
      </c>
      <c r="J2" s="4">
        <v>2.5</v>
      </c>
    </row>
    <row r="3" s="4" customFormat="1" hidden="1" spans="1:9">
      <c r="A3" s="5">
        <v>999222739142004</v>
      </c>
      <c r="B3" s="6">
        <v>44976</v>
      </c>
      <c r="C3" s="6">
        <v>44977</v>
      </c>
      <c r="D3" s="4">
        <v>244.8</v>
      </c>
      <c r="E3" s="4" t="str">
        <f>VLOOKUP(A3,HOP!A:L,12,0)</f>
        <v>244.80</v>
      </c>
      <c r="F3" s="4" t="str">
        <f>VLOOKUP(A3,HOP!A:C,3,0)</f>
        <v>3032345</v>
      </c>
      <c r="G3" s="4">
        <f t="shared" ref="G3:G12" si="0">D3-E3</f>
        <v>0</v>
      </c>
      <c r="H3" s="4" t="str">
        <f t="shared" ref="H3:H12" si="1">$H$1&amp;F3</f>
        <v>，3032345</v>
      </c>
      <c r="I3" s="4" t="str">
        <f>VLOOKUP(A3,HOP!A:U,21,0)</f>
        <v>直采</v>
      </c>
    </row>
    <row r="4" s="4" customFormat="1" hidden="1" spans="1:9">
      <c r="A4" s="5">
        <v>999222770121626</v>
      </c>
      <c r="B4" s="6">
        <v>44975</v>
      </c>
      <c r="C4" s="6">
        <v>44977</v>
      </c>
      <c r="D4" s="4">
        <v>581.4</v>
      </c>
      <c r="E4" s="4" t="str">
        <f>VLOOKUP(A4,HOP!A:L,12,0)</f>
        <v>581.40</v>
      </c>
      <c r="F4" s="4" t="str">
        <f>VLOOKUP(A4,HOP!A:C,3,0)</f>
        <v>3036941</v>
      </c>
      <c r="G4" s="4">
        <f t="shared" si="0"/>
        <v>0</v>
      </c>
      <c r="H4" s="4" t="str">
        <f t="shared" si="1"/>
        <v>，3036941</v>
      </c>
      <c r="I4" s="4" t="str">
        <f>VLOOKUP(A4,HOP!A:U,21,0)</f>
        <v>直采</v>
      </c>
    </row>
    <row r="5" s="4" customFormat="1" hidden="1" spans="1:10">
      <c r="A5" s="8" t="s">
        <v>76</v>
      </c>
      <c r="B5" s="6">
        <v>44976</v>
      </c>
      <c r="C5" s="6">
        <v>44977</v>
      </c>
      <c r="D5" s="4">
        <v>341.6</v>
      </c>
      <c r="E5" s="4">
        <v>341.6</v>
      </c>
      <c r="F5" s="9" t="s">
        <v>77</v>
      </c>
      <c r="G5" s="4">
        <f t="shared" si="0"/>
        <v>0</v>
      </c>
      <c r="H5" s="4" t="str">
        <f t="shared" si="1"/>
        <v>，202302181939380075</v>
      </c>
      <c r="I5" s="4" t="e">
        <f>VLOOKUP(A5,HOP!A:U,21,0)</f>
        <v>#N/A</v>
      </c>
      <c r="J5" s="4">
        <v>2.18</v>
      </c>
    </row>
    <row r="6" s="4" customFormat="1" hidden="1" spans="1:10">
      <c r="A6" s="8" t="s">
        <v>78</v>
      </c>
      <c r="B6" s="6">
        <v>44976</v>
      </c>
      <c r="C6" s="6">
        <v>44977</v>
      </c>
      <c r="D6" s="4">
        <v>658</v>
      </c>
      <c r="E6" s="4">
        <v>658</v>
      </c>
      <c r="F6" s="9" t="s">
        <v>79</v>
      </c>
      <c r="G6" s="4">
        <f t="shared" si="0"/>
        <v>0</v>
      </c>
      <c r="H6" s="4" t="str">
        <f t="shared" si="1"/>
        <v>，202302182159270075</v>
      </c>
      <c r="I6" s="4" t="e">
        <f>VLOOKUP(A6,HOP!A:U,21,0)</f>
        <v>#N/A</v>
      </c>
      <c r="J6" s="4">
        <v>2.18</v>
      </c>
    </row>
    <row r="7" s="4" customFormat="1" hidden="1" spans="1:10">
      <c r="A7" s="8" t="s">
        <v>80</v>
      </c>
      <c r="B7" s="6">
        <v>44976</v>
      </c>
      <c r="C7" s="6">
        <v>44977</v>
      </c>
      <c r="D7" s="4">
        <v>341.6</v>
      </c>
      <c r="E7" s="4">
        <v>341.6</v>
      </c>
      <c r="F7" s="9" t="s">
        <v>81</v>
      </c>
      <c r="G7" s="4">
        <f t="shared" si="0"/>
        <v>0</v>
      </c>
      <c r="H7" s="4" t="str">
        <f t="shared" si="1"/>
        <v>，202302182129510021</v>
      </c>
      <c r="I7" s="4" t="e">
        <f>VLOOKUP(A7,HOP!A:U,21,0)</f>
        <v>#N/A</v>
      </c>
      <c r="J7" s="4">
        <v>2.18</v>
      </c>
    </row>
    <row r="8" s="4" customFormat="1" hidden="1" spans="1:10">
      <c r="A8" s="8" t="s">
        <v>82</v>
      </c>
      <c r="B8" s="6">
        <v>44976</v>
      </c>
      <c r="C8" s="6">
        <v>44977</v>
      </c>
      <c r="D8" s="4">
        <v>732</v>
      </c>
      <c r="E8" s="4">
        <v>732</v>
      </c>
      <c r="F8" s="9" t="s">
        <v>83</v>
      </c>
      <c r="G8" s="4">
        <f t="shared" si="0"/>
        <v>0</v>
      </c>
      <c r="H8" s="4" t="str">
        <f t="shared" si="1"/>
        <v>，202302182153060068</v>
      </c>
      <c r="I8" s="4" t="e">
        <f>VLOOKUP(A8,HOP!A:U,21,0)</f>
        <v>#N/A</v>
      </c>
      <c r="J8" s="4">
        <v>2.18</v>
      </c>
    </row>
    <row r="9" s="4" customFormat="1" hidden="1" spans="1:10">
      <c r="A9" s="5">
        <v>22812405340</v>
      </c>
      <c r="B9" s="6">
        <v>44976</v>
      </c>
      <c r="C9" s="6">
        <v>44977</v>
      </c>
      <c r="D9" s="4">
        <v>266</v>
      </c>
      <c r="E9" s="4">
        <v>266</v>
      </c>
      <c r="F9" s="9" t="s">
        <v>84</v>
      </c>
      <c r="G9" s="4">
        <f t="shared" si="0"/>
        <v>0</v>
      </c>
      <c r="H9" s="4" t="str">
        <f t="shared" si="1"/>
        <v>，202302191135020020</v>
      </c>
      <c r="I9" s="4" t="e">
        <f>VLOOKUP(A9,HOP!A:U,21,0)</f>
        <v>#N/A</v>
      </c>
      <c r="J9" s="4">
        <v>2.19</v>
      </c>
    </row>
    <row r="10" s="4" customFormat="1" hidden="1" spans="1:10">
      <c r="A10" s="5">
        <v>22812405334</v>
      </c>
      <c r="B10" s="6">
        <v>44976</v>
      </c>
      <c r="C10" s="6">
        <v>44977</v>
      </c>
      <c r="D10" s="4">
        <v>1092</v>
      </c>
      <c r="E10" s="4">
        <v>1092</v>
      </c>
      <c r="F10" s="9" t="s">
        <v>85</v>
      </c>
      <c r="G10" s="4">
        <f t="shared" si="0"/>
        <v>0</v>
      </c>
      <c r="H10" s="4" t="str">
        <f t="shared" si="1"/>
        <v>，202302191133100073</v>
      </c>
      <c r="I10" s="4" t="e">
        <f>VLOOKUP(A10,HOP!A:U,21,0)</f>
        <v>#N/A</v>
      </c>
      <c r="J10" s="4">
        <v>2.19</v>
      </c>
    </row>
    <row r="11" s="4" customFormat="1" spans="1:9">
      <c r="A11" s="5">
        <v>999222816048575</v>
      </c>
      <c r="B11" s="6">
        <v>44976</v>
      </c>
      <c r="C11" s="6">
        <v>44977</v>
      </c>
      <c r="D11" s="4">
        <v>294.92</v>
      </c>
      <c r="E11" s="4" t="str">
        <f>VLOOKUP(A11,HOP!A:L,12,0)</f>
        <v>294.92</v>
      </c>
      <c r="F11" s="4" t="str">
        <f>VLOOKUP(A11,HOP!A:C,3,0)</f>
        <v>3045843</v>
      </c>
      <c r="G11" s="4">
        <f t="shared" si="0"/>
        <v>0</v>
      </c>
      <c r="H11" s="4" t="str">
        <f t="shared" si="1"/>
        <v>，3045843</v>
      </c>
      <c r="I11" s="4" t="str">
        <f>VLOOKUP(A11,HOP!A:U,21,0)</f>
        <v>直连</v>
      </c>
    </row>
    <row r="12" s="4" customFormat="1" hidden="1" spans="1:9">
      <c r="A12" s="5">
        <v>999222816706841</v>
      </c>
      <c r="B12" s="6">
        <v>44976</v>
      </c>
      <c r="C12" s="6">
        <v>44977</v>
      </c>
      <c r="D12" s="4">
        <v>204</v>
      </c>
      <c r="E12" s="4" t="str">
        <f>VLOOKUP(A12,HOP!A:L,12,0)</f>
        <v>204.00</v>
      </c>
      <c r="F12" s="4" t="str">
        <f>VLOOKUP(A12,HOP!A:C,3,0)</f>
        <v>3046068</v>
      </c>
      <c r="G12" s="4">
        <f t="shared" si="0"/>
        <v>0</v>
      </c>
      <c r="H12" s="4" t="str">
        <f t="shared" si="1"/>
        <v>，3046068</v>
      </c>
      <c r="I12" s="4" t="str">
        <f>VLOOKUP(A12,HOP!A:U,21,0)</f>
        <v>直采</v>
      </c>
    </row>
    <row r="14" spans="4:4">
      <c r="D14" s="4">
        <f>SUM(D2:D13)</f>
        <v>5041.32</v>
      </c>
    </row>
    <row r="17" spans="1:4">
      <c r="A17" s="4" t="s">
        <v>86</v>
      </c>
      <c r="C17" s="4">
        <v>1030.2</v>
      </c>
      <c r="D17" s="4">
        <v>1163.38</v>
      </c>
    </row>
    <row r="18" spans="1:4">
      <c r="A18" s="4" t="s">
        <v>87</v>
      </c>
      <c r="C18" s="4">
        <v>294.92</v>
      </c>
      <c r="D18" s="4">
        <v>333.04</v>
      </c>
    </row>
    <row r="19" spans="1:4">
      <c r="A19" s="4" t="s">
        <v>88</v>
      </c>
      <c r="C19" s="4">
        <v>3716.2</v>
      </c>
      <c r="D19" s="4">
        <v>4196.6</v>
      </c>
    </row>
    <row r="20" spans="1:4">
      <c r="A20" s="4" t="s">
        <v>89</v>
      </c>
      <c r="C20" s="4">
        <f>SUBTOTAL(9,C17:C19)</f>
        <v>5041.32</v>
      </c>
      <c r="D20" s="4">
        <f>SUBTOTAL(9,D17:D19)</f>
        <v>5693.02</v>
      </c>
    </row>
    <row r="21" spans="1:1">
      <c r="A21" s="4" t="s">
        <v>90</v>
      </c>
    </row>
  </sheetData>
  <autoFilter ref="A1:X12"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  <c r="U1" s="2" t="s">
        <v>108</v>
      </c>
      <c r="V1" s="2" t="s">
        <v>109</v>
      </c>
    </row>
    <row r="2" s="1" customFormat="1" spans="1:22">
      <c r="A2" s="3">
        <v>999222816706841</v>
      </c>
      <c r="B2" s="1" t="s">
        <v>110</v>
      </c>
      <c r="C2" s="1" t="s">
        <v>111</v>
      </c>
      <c r="D2" s="1" t="s">
        <v>112</v>
      </c>
      <c r="E2" s="1" t="s">
        <v>71</v>
      </c>
      <c r="F2" s="1" t="s">
        <v>110</v>
      </c>
      <c r="G2" s="1" t="s">
        <v>113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122</v>
      </c>
      <c r="T2" s="1" t="s">
        <v>123</v>
      </c>
      <c r="U2" s="1" t="s">
        <v>124</v>
      </c>
      <c r="V2" s="1" t="s">
        <v>125</v>
      </c>
    </row>
    <row r="3" s="1" customFormat="1" spans="1:22">
      <c r="A3" s="3">
        <v>999222816048575</v>
      </c>
      <c r="B3" s="1" t="s">
        <v>110</v>
      </c>
      <c r="C3" s="1" t="s">
        <v>126</v>
      </c>
      <c r="D3" s="1" t="s">
        <v>127</v>
      </c>
      <c r="E3" s="1" t="s">
        <v>65</v>
      </c>
      <c r="F3" s="1" t="s">
        <v>110</v>
      </c>
      <c r="G3" s="1" t="s">
        <v>113</v>
      </c>
      <c r="H3" s="1" t="s">
        <v>114</v>
      </c>
      <c r="I3" s="1" t="s">
        <v>128</v>
      </c>
      <c r="J3" s="1" t="s">
        <v>116</v>
      </c>
      <c r="K3" s="1" t="s">
        <v>128</v>
      </c>
      <c r="L3" s="1" t="s">
        <v>128</v>
      </c>
      <c r="M3" s="1" t="s">
        <v>117</v>
      </c>
      <c r="N3" s="1" t="s">
        <v>117</v>
      </c>
      <c r="O3" s="1" t="s">
        <v>118</v>
      </c>
      <c r="P3" s="1" t="s">
        <v>119</v>
      </c>
      <c r="Q3" s="1" t="s">
        <v>120</v>
      </c>
      <c r="R3" s="1" t="s">
        <v>129</v>
      </c>
      <c r="S3" s="1" t="s">
        <v>122</v>
      </c>
      <c r="T3" s="1" t="s">
        <v>123</v>
      </c>
      <c r="U3" s="1" t="s">
        <v>130</v>
      </c>
      <c r="V3" s="1" t="s">
        <v>125</v>
      </c>
    </row>
    <row r="4" s="1" customFormat="1" spans="1:22">
      <c r="A4" s="3">
        <v>999222770121626</v>
      </c>
      <c r="B4" s="1" t="s">
        <v>131</v>
      </c>
      <c r="C4" s="1" t="s">
        <v>132</v>
      </c>
      <c r="D4" s="1" t="s">
        <v>133</v>
      </c>
      <c r="E4" s="1" t="s">
        <v>134</v>
      </c>
      <c r="F4" s="1" t="s">
        <v>135</v>
      </c>
      <c r="G4" s="1" t="s">
        <v>113</v>
      </c>
      <c r="H4" s="1" t="s">
        <v>114</v>
      </c>
      <c r="I4" s="1" t="s">
        <v>136</v>
      </c>
      <c r="J4" s="1" t="s">
        <v>116</v>
      </c>
      <c r="K4" s="1" t="s">
        <v>136</v>
      </c>
      <c r="L4" s="1" t="s">
        <v>136</v>
      </c>
      <c r="M4" s="1" t="s">
        <v>117</v>
      </c>
      <c r="N4" s="1" t="s">
        <v>117</v>
      </c>
      <c r="O4" s="1" t="s">
        <v>118</v>
      </c>
      <c r="P4" s="1" t="s">
        <v>119</v>
      </c>
      <c r="Q4" s="1" t="s">
        <v>120</v>
      </c>
      <c r="R4" s="1" t="s">
        <v>137</v>
      </c>
      <c r="S4" s="1" t="s">
        <v>122</v>
      </c>
      <c r="T4" s="1" t="s">
        <v>123</v>
      </c>
      <c r="U4" s="1" t="s">
        <v>124</v>
      </c>
      <c r="V4" s="1" t="s">
        <v>125</v>
      </c>
    </row>
    <row r="5" s="1" customFormat="1" spans="1:22">
      <c r="A5" s="3">
        <v>999222739142004</v>
      </c>
      <c r="B5" s="1" t="s">
        <v>138</v>
      </c>
      <c r="C5" s="1" t="s">
        <v>139</v>
      </c>
      <c r="D5" s="1" t="s">
        <v>133</v>
      </c>
      <c r="E5" s="1" t="s">
        <v>140</v>
      </c>
      <c r="F5" s="1" t="s">
        <v>110</v>
      </c>
      <c r="G5" s="1" t="s">
        <v>113</v>
      </c>
      <c r="H5" s="1" t="s">
        <v>114</v>
      </c>
      <c r="I5" s="1" t="s">
        <v>141</v>
      </c>
      <c r="J5" s="1" t="s">
        <v>116</v>
      </c>
      <c r="K5" s="1" t="s">
        <v>141</v>
      </c>
      <c r="L5" s="1" t="s">
        <v>141</v>
      </c>
      <c r="M5" s="1" t="s">
        <v>117</v>
      </c>
      <c r="N5" s="1" t="s">
        <v>117</v>
      </c>
      <c r="O5" s="1" t="s">
        <v>118</v>
      </c>
      <c r="P5" s="1" t="s">
        <v>119</v>
      </c>
      <c r="Q5" s="1" t="s">
        <v>120</v>
      </c>
      <c r="R5" s="1" t="s">
        <v>142</v>
      </c>
      <c r="S5" s="1" t="s">
        <v>122</v>
      </c>
      <c r="T5" s="1" t="s">
        <v>123</v>
      </c>
      <c r="U5" s="1" t="s">
        <v>124</v>
      </c>
      <c r="V5" s="1" t="s">
        <v>125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2023-03-07T01:08:02Z</dcterms:created>
  <dcterms:modified xsi:type="dcterms:W3CDTF">2023-03-07T01:22:33Z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A3879171BD3149F68D62F4EDD729A4B7</vt:lpwstr>
  </property>
  <property fmtid="{D5CDD505-2E9C-101B-9397-08002B2CF9AE}" pid="3" name="KSOProductBuildVer">
    <vt:lpwstr>2052-11.1.0.13703</vt:lpwstr>
  </property>
</Properties>
</file>