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<sst xmlns="http://schemas.openxmlformats.org/spreadsheetml/2006/main" count="313" uniqueCount="150">
  <si>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</si>
  <si>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</si>
  <si>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</si>
  <si>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</si>
  <si>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</si>
  <si>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</si>
  <si>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</si>
  <si>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</si>
  <si>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</si>
  <si>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</si>
  <si>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</si>
  <si>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</si>
  <si>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</si>
  <si>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</si>
  <si>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</si>
  <si>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</si>
  <si>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</si>
  <si>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</si>
  <si>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</si>
  <si>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</si>
  <si>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</si>
  <si>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</si>
  <si>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</si>
  <si>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</si>
  <si>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</si>
  <si>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999222732795944	</t>
  </si>
  <si>
    <t>Ctrip</t>
  </si>
  <si>
    <t>正常</t>
  </si>
  <si>
    <t>[香港]香港旺角智选假日酒店(Holiday Inn Express Hong Kong Mongkok)(9868292)</t>
  </si>
  <si>
    <t>标准房&lt;双人入住&gt;&lt;内宾&gt;&lt;预付&gt;&lt;无早&gt;</t>
  </si>
  <si>
    <t>CNY</t>
  </si>
  <si>
    <t>FAN/RUI</t>
  </si>
  <si>
    <t>CA363230310CNY</t>
  </si>
  <si>
    <t>未提现</t>
  </si>
  <si>
    <t>携程开票</t>
  </si>
  <si>
    <t xml:space="preserve">3031309	</t>
  </si>
  <si>
    <t xml:space="preserve">	</t>
  </si>
  <si>
    <t xml:space="preserve">999222787439728	</t>
  </si>
  <si>
    <t>[深圳]深圳湾木棉花酒店(9881017)</t>
  </si>
  <si>
    <t>豪华双床房&lt;双人入住&gt;&lt;内宾&gt;&lt;预付&gt;&lt;无早&gt;</t>
  </si>
  <si>
    <t>张旭日</t>
  </si>
  <si>
    <t xml:space="preserve">3040332	</t>
  </si>
  <si>
    <t xml:space="preserve">2302170120	</t>
  </si>
  <si>
    <t xml:space="preserve">999222818937274	</t>
  </si>
  <si>
    <t>[香港]香港帝国酒店(Imperial Hotel)(808817)</t>
  </si>
  <si>
    <t>高级房&lt;双人入住&gt;&lt;内宾&gt;&lt;预付&gt;&lt;无早&gt;</t>
  </si>
  <si>
    <t>GUO/GUILIN</t>
  </si>
  <si>
    <t xml:space="preserve">3046765	</t>
  </si>
  <si>
    <t xml:space="preserve">999222848555718	</t>
  </si>
  <si>
    <t>[梅州]梅州白天鹅迎宾馆(100697959)</t>
  </si>
  <si>
    <t>商务江景大床房&lt;超值特惠&gt;&lt;双人入住&gt;&lt;日历房套餐高价值&gt;&lt;单早&gt;&lt;新酒店礼盒&gt;</t>
  </si>
  <si>
    <t>石雯芳</t>
  </si>
  <si>
    <t xml:space="preserve">999222848815062	</t>
  </si>
  <si>
    <t>商务江景大床房&lt;特惠专享&gt;&lt;双人入住&gt;&lt;日历房套餐高价值&gt;&lt;双早&gt;&lt;新酒店礼盒&gt;</t>
  </si>
  <si>
    <t>邱胤钧,汤雅</t>
  </si>
  <si>
    <t xml:space="preserve">999222851945409	</t>
  </si>
  <si>
    <t>[梅州]梅州麓湖山酒店(67856423)</t>
  </si>
  <si>
    <t>零压豪华大床房&lt;超值特惠&gt;&lt;双人入住&gt;&lt;双早&gt;&lt;日历房套餐高价值&gt;&lt;新酒店礼盒&gt;</t>
  </si>
  <si>
    <t>蔡文长</t>
  </si>
  <si>
    <t xml:space="preserve">2070129	</t>
  </si>
  <si>
    <t xml:space="preserve">999222858165616	</t>
  </si>
  <si>
    <t>豪华大床房&lt;双人入住&gt;&lt;升级特惠&gt;&lt;双早&gt;&lt;新高价值日历房套餐&gt;&lt;新酒店礼盒&gt;</t>
  </si>
  <si>
    <t>钟波</t>
  </si>
  <si>
    <t xml:space="preserve">999222863822702	</t>
  </si>
  <si>
    <t>谢顺生</t>
  </si>
  <si>
    <t>退单</t>
  </si>
  <si>
    <t xml:space="preserve">999222865888284	</t>
  </si>
  <si>
    <t>商务江景双床房&lt;特惠专享&gt;&lt;双人入住&gt;&lt;日历房套餐高价值&gt;&lt;双早&gt;&lt;新酒店礼盒&gt;</t>
  </si>
  <si>
    <t>胡东亚,许世峰</t>
  </si>
  <si>
    <t xml:space="preserve">999222866505816	</t>
  </si>
  <si>
    <t>[厦门]厦门国际会议中心酒店（环岛路酒店）(67322689)</t>
  </si>
  <si>
    <t>豪华海景大床房&lt;双人入住&gt;&lt;内宾&gt;&lt;预付&gt;&lt;双早&gt;</t>
  </si>
  <si>
    <t>陈礼庚</t>
  </si>
  <si>
    <t xml:space="preserve">3054478	</t>
  </si>
  <si>
    <t>取消</t>
  </si>
  <si>
    <t xml:space="preserve">999222867280139	</t>
  </si>
  <si>
    <t>商务城景大床房&lt;超值特惠&gt;&lt;双人入住&gt;&lt;日历房套餐高价值&gt;&lt;单早&gt;&lt;新酒店礼盒&gt;</t>
  </si>
  <si>
    <t>谢建安</t>
  </si>
  <si>
    <t xml:space="preserve">999222867520748	</t>
  </si>
  <si>
    <t>豪华双床房&lt;双人入住&gt;&lt;升级特惠&gt;&lt;双早&gt;&lt;新高价值日历房套餐&gt;&lt;新酒店礼盒&gt;</t>
  </si>
  <si>
    <t>曾雨钰</t>
  </si>
  <si>
    <t>，</t>
  </si>
  <si>
    <t>999222848555718</t>
  </si>
  <si>
    <t>202302211435230025</t>
  </si>
  <si>
    <t>999222848815062</t>
  </si>
  <si>
    <t>202302211444360068</t>
  </si>
  <si>
    <t>999222851945409</t>
  </si>
  <si>
    <t>202302211803250021</t>
  </si>
  <si>
    <t>999222863822702</t>
  </si>
  <si>
    <t>202302220846390069</t>
  </si>
  <si>
    <t>999222865888284</t>
  </si>
  <si>
    <t>202302221055310025</t>
  </si>
  <si>
    <t>999222867280139</t>
  </si>
  <si>
    <t>202302221159260025</t>
  </si>
  <si>
    <t>999222867520748</t>
  </si>
  <si>
    <t>202302221212060068</t>
  </si>
  <si>
    <t>A230310093829481</t>
  </si>
  <si>
    <t>房集：i230310093040 3479.4元</t>
  </si>
  <si>
    <t>CNY / HKD 当前参考汇率: 1.125962657</t>
  </si>
  <si>
    <t>总计： 6896.96 CNY/
7765.72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</si>
  <si>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</si>
  <si>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</si>
  <si>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</si>
  <si>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</si>
  <si>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</si>
  <si>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</si>
  <si>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</si>
  <si>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</si>
  <si>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</si>
  <si>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</si>
  <si>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</si>
  <si>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</si>
  <si>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</si>
  <si>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</si>
  <si>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</si>
  <si>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</si>
  <si>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</si>
  <si>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</si>
  <si>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</si>
  <si>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</si>
  <si>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3046765</t>
  </si>
  <si>
    <t>香港帝国酒店</t>
  </si>
  <si>
    <t>GUO GUILIN</t>
  </si>
  <si>
    <t>2023-02-21</t>
  </si>
  <si>
    <t>2023-02-23</t>
  </si>
  <si>
    <t>退房日周结</t>
  </si>
  <si>
    <t>1126.70</t>
  </si>
  <si>
    <t>RMB</t>
  </si>
  <si>
    <t>0</t>
  </si>
  <si>
    <t>0.00</t>
  </si>
  <si>
    <t>携程国内直连(DD)</t>
  </si>
  <si>
    <t>01.011249</t>
  </si>
  <si>
    <t>2023-02-19 20:52:49</t>
  </si>
  <si>
    <t>否</t>
  </si>
  <si>
    <t>汇智国际旅游发展有限公司</t>
  </si>
  <si>
    <t>直连</t>
  </si>
  <si>
    <t>中国</t>
  </si>
  <si>
    <t>2023-02-17</t>
  </si>
  <si>
    <t>3040332</t>
  </si>
  <si>
    <t>深圳湾木棉花酒店</t>
  </si>
  <si>
    <t>2108.88</t>
  </si>
  <si>
    <t>1054.44</t>
  </si>
  <si>
    <t>-1054</t>
  </si>
  <si>
    <t>2023-02-17 21:18:12</t>
  </si>
  <si>
    <t>2023-02-15</t>
  </si>
  <si>
    <t>3031309</t>
  </si>
  <si>
    <t>香港旺角智选假日酒店</t>
  </si>
  <si>
    <t>FAN RUI</t>
  </si>
  <si>
    <t>1236.42</t>
  </si>
  <si>
    <t>2023-02-15 00:27:32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</si>
</sst>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15</xdr:col>
      <xdr:colOff>628650</xdr:colOff>
      <xdr:row>57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43000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44978</v>
      </c>
      <c r="G2" s="6">
        <v>44980</v>
      </c>
      <c r="H2" s="4">
        <v>1</v>
      </c>
      <c r="I2" s="4">
        <v>2</v>
      </c>
      <c r="J2" s="4">
        <v>2</v>
      </c>
      <c r="K2" s="4" t="s">
        <v>30</v>
      </c>
      <c r="L2" s="4">
        <v>1236.42</v>
      </c>
      <c r="M2" s="4">
        <v>1236.42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44995</v>
      </c>
      <c r="T2" s="4" t="s">
        <v>34</v>
      </c>
      <c r="U2" s="4">
        <v>1236.42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44978</v>
      </c>
      <c r="G3" s="6">
        <v>44980</v>
      </c>
      <c r="H3" s="4">
        <v>1</v>
      </c>
      <c r="I3" s="4">
        <v>2</v>
      </c>
      <c r="J3" s="4">
        <v>2</v>
      </c>
      <c r="K3" s="4" t="s">
        <v>30</v>
      </c>
      <c r="L3" s="4">
        <v>2108.88</v>
      </c>
      <c r="M3" s="4">
        <v>2108.88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44974</v>
      </c>
      <c r="S3" s="6">
        <v>44995</v>
      </c>
      <c r="T3" s="4" t="s">
        <v>34</v>
      </c>
      <c r="U3" s="4">
        <v>2108.88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44978</v>
      </c>
      <c r="G4" s="6">
        <v>44980</v>
      </c>
      <c r="H4" s="4">
        <v>1</v>
      </c>
      <c r="I4" s="4">
        <v>2</v>
      </c>
      <c r="J4" s="4">
        <v>2</v>
      </c>
      <c r="K4" s="4" t="s">
        <v>30</v>
      </c>
      <c r="L4" s="4">
        <v>1126.7</v>
      </c>
      <c r="M4" s="4">
        <v>1126.7</v>
      </c>
      <c r="N4" s="4" t="s">
        <v>46</v>
      </c>
      <c r="O4" s="4" t="s">
        <v>32</v>
      </c>
      <c r="P4" s="4" t="s">
        <v>33</v>
      </c>
      <c r="Q4" s="4">
        <v>0</v>
      </c>
      <c r="R4" s="7">
        <v>44976</v>
      </c>
      <c r="S4" s="6">
        <v>44995</v>
      </c>
      <c r="T4" s="4" t="s">
        <v>34</v>
      </c>
      <c r="U4" s="4">
        <v>1126.7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44978</v>
      </c>
      <c r="G5" s="6">
        <v>44980</v>
      </c>
      <c r="H5" s="4">
        <v>1</v>
      </c>
      <c r="I5" s="4">
        <v>2</v>
      </c>
      <c r="J5" s="4">
        <v>2</v>
      </c>
      <c r="K5" s="4" t="s">
        <v>30</v>
      </c>
      <c r="L5" s="4">
        <v>655.2</v>
      </c>
      <c r="M5" s="4">
        <v>655.2</v>
      </c>
      <c r="N5" s="4" t="s">
        <v>51</v>
      </c>
      <c r="O5" s="4" t="s">
        <v>32</v>
      </c>
      <c r="P5" s="4" t="s">
        <v>33</v>
      </c>
      <c r="Q5" s="4">
        <v>0</v>
      </c>
      <c r="R5" s="7">
        <v>44978</v>
      </c>
      <c r="S5" s="6">
        <v>44995</v>
      </c>
      <c r="T5" s="4" t="s">
        <v>34</v>
      </c>
      <c r="U5" s="4">
        <v>655.2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49</v>
      </c>
      <c r="E6" s="4" t="s">
        <v>53</v>
      </c>
      <c r="F6" s="6">
        <v>44979</v>
      </c>
      <c r="G6" s="6">
        <v>44980</v>
      </c>
      <c r="H6" s="4">
        <v>2</v>
      </c>
      <c r="I6" s="4">
        <v>1</v>
      </c>
      <c r="J6" s="4">
        <v>2</v>
      </c>
      <c r="K6" s="4" t="s">
        <v>30</v>
      </c>
      <c r="L6" s="4">
        <v>732</v>
      </c>
      <c r="M6" s="4">
        <v>732</v>
      </c>
      <c r="N6" s="4" t="s">
        <v>54</v>
      </c>
      <c r="O6" s="4" t="s">
        <v>32</v>
      </c>
      <c r="P6" s="4" t="s">
        <v>33</v>
      </c>
      <c r="Q6" s="4">
        <v>0</v>
      </c>
      <c r="R6" s="7">
        <v>44978</v>
      </c>
      <c r="S6" s="6">
        <v>44995</v>
      </c>
      <c r="T6" s="4" t="s">
        <v>34</v>
      </c>
      <c r="U6" s="4">
        <v>732</v>
      </c>
      <c r="V6" s="4">
        <v>0</v>
      </c>
      <c r="W6" s="4">
        <v>810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44979</v>
      </c>
      <c r="G7" s="6">
        <v>44980</v>
      </c>
      <c r="H7" s="4">
        <v>1</v>
      </c>
      <c r="I7" s="4">
        <v>1</v>
      </c>
      <c r="J7" s="4">
        <v>1</v>
      </c>
      <c r="K7" s="4" t="s">
        <v>30</v>
      </c>
      <c r="L7" s="4">
        <v>390</v>
      </c>
      <c r="M7" s="4">
        <v>390</v>
      </c>
      <c r="N7" s="4" t="s">
        <v>58</v>
      </c>
      <c r="O7" s="4" t="s">
        <v>32</v>
      </c>
      <c r="P7" s="4" t="s">
        <v>33</v>
      </c>
      <c r="Q7" s="4">
        <v>0</v>
      </c>
      <c r="R7" s="7">
        <v>44978</v>
      </c>
      <c r="S7" s="6">
        <v>44995</v>
      </c>
      <c r="T7" s="4" t="s">
        <v>34</v>
      </c>
      <c r="U7" s="4">
        <v>390</v>
      </c>
      <c r="V7" s="4">
        <v>0</v>
      </c>
      <c r="W7" s="4">
        <v>0</v>
      </c>
      <c r="X7" s="4" t="s">
        <v>36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56</v>
      </c>
      <c r="E8" s="4" t="s">
        <v>61</v>
      </c>
      <c r="F8" s="6">
        <v>44979</v>
      </c>
      <c r="G8" s="6">
        <v>44980</v>
      </c>
      <c r="H8" s="4">
        <v>1</v>
      </c>
      <c r="I8" s="4">
        <v>1</v>
      </c>
      <c r="J8" s="4">
        <v>1</v>
      </c>
      <c r="K8" s="4" t="s">
        <v>30</v>
      </c>
      <c r="L8" s="4">
        <v>368</v>
      </c>
      <c r="M8" s="4">
        <v>368</v>
      </c>
      <c r="N8" s="4" t="s">
        <v>62</v>
      </c>
      <c r="O8" s="4" t="s">
        <v>32</v>
      </c>
      <c r="P8" s="4" t="s">
        <v>33</v>
      </c>
      <c r="Q8" s="4">
        <v>0</v>
      </c>
      <c r="R8" s="7">
        <v>44979</v>
      </c>
      <c r="S8" s="6">
        <v>44995</v>
      </c>
      <c r="T8" s="4" t="s">
        <v>34</v>
      </c>
      <c r="U8" s="4">
        <v>368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44979</v>
      </c>
      <c r="G9" s="6">
        <v>44980</v>
      </c>
      <c r="H9" s="4">
        <v>1</v>
      </c>
      <c r="I9" s="4">
        <v>1</v>
      </c>
      <c r="J9" s="4">
        <v>1</v>
      </c>
      <c r="K9" s="4" t="s">
        <v>30</v>
      </c>
      <c r="L9" s="4">
        <v>327.6</v>
      </c>
      <c r="M9" s="4">
        <v>327.6</v>
      </c>
      <c r="N9" s="4" t="s">
        <v>64</v>
      </c>
      <c r="O9" s="4" t="s">
        <v>32</v>
      </c>
      <c r="P9" s="4" t="s">
        <v>33</v>
      </c>
      <c r="Q9" s="4">
        <v>0</v>
      </c>
      <c r="R9" s="7">
        <v>44979</v>
      </c>
      <c r="S9" s="6">
        <v>44995</v>
      </c>
      <c r="T9" s="4" t="s">
        <v>34</v>
      </c>
      <c r="U9" s="4">
        <v>327.6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37</v>
      </c>
      <c r="B10" s="4" t="s">
        <v>26</v>
      </c>
      <c r="C10" s="4" t="s">
        <v>65</v>
      </c>
      <c r="D10" s="4" t="s">
        <v>38</v>
      </c>
      <c r="E10" s="4" t="s">
        <v>39</v>
      </c>
      <c r="F10" s="6">
        <v>44978</v>
      </c>
      <c r="G10" s="6">
        <v>44980</v>
      </c>
      <c r="H10" s="4">
        <v>1</v>
      </c>
      <c r="I10" s="4">
        <v>2</v>
      </c>
      <c r="J10" s="4">
        <v>2</v>
      </c>
      <c r="K10" s="4" t="s">
        <v>30</v>
      </c>
      <c r="L10" s="4">
        <v>-1054.44</v>
      </c>
      <c r="M10" s="4">
        <v>-1054.44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44974.8875462963</v>
      </c>
      <c r="S10" s="6">
        <v>44995</v>
      </c>
      <c r="T10" s="4" t="s">
        <v>34</v>
      </c>
      <c r="U10" s="4">
        <v>-1054.44</v>
      </c>
      <c r="V10" s="4">
        <v>0</v>
      </c>
      <c r="W10" s="4">
        <v>0</v>
      </c>
      <c r="X10" s="4" t="s">
        <v>41</v>
      </c>
      <c r="Y10" s="4" t="s">
        <v>42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49</v>
      </c>
      <c r="E11" s="4" t="s">
        <v>67</v>
      </c>
      <c r="F11" s="6">
        <v>44979</v>
      </c>
      <c r="G11" s="6">
        <v>44980</v>
      </c>
      <c r="H11" s="4">
        <v>2</v>
      </c>
      <c r="I11" s="4">
        <v>1</v>
      </c>
      <c r="J11" s="4">
        <v>2</v>
      </c>
      <c r="K11" s="4" t="s">
        <v>30</v>
      </c>
      <c r="L11" s="4">
        <v>732</v>
      </c>
      <c r="M11" s="4">
        <v>732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44979</v>
      </c>
      <c r="S11" s="6">
        <v>44995</v>
      </c>
      <c r="T11" s="4" t="s">
        <v>34</v>
      </c>
      <c r="U11" s="4">
        <v>732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44979</v>
      </c>
      <c r="G12" s="6">
        <v>44980</v>
      </c>
      <c r="H12" s="4">
        <v>1</v>
      </c>
      <c r="I12" s="4">
        <v>1</v>
      </c>
      <c r="J12" s="4">
        <v>1</v>
      </c>
      <c r="K12" s="4" t="s">
        <v>30</v>
      </c>
      <c r="L12" s="4">
        <v>758.51</v>
      </c>
      <c r="M12" s="4">
        <v>758.51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44979</v>
      </c>
      <c r="S12" s="6">
        <v>44995</v>
      </c>
      <c r="T12" s="4" t="s">
        <v>34</v>
      </c>
      <c r="U12" s="4">
        <v>758.51</v>
      </c>
      <c r="V12" s="4">
        <v>0</v>
      </c>
      <c r="W12" s="4">
        <v>0</v>
      </c>
      <c r="X12" s="4" t="s">
        <v>73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74</v>
      </c>
      <c r="D13" s="4" t="s">
        <v>70</v>
      </c>
      <c r="E13" s="4" t="s">
        <v>71</v>
      </c>
      <c r="F13" s="6">
        <v>44979</v>
      </c>
      <c r="G13" s="6">
        <v>44980</v>
      </c>
      <c r="H13" s="4">
        <v>1</v>
      </c>
      <c r="I13" s="4">
        <v>1</v>
      </c>
      <c r="J13" s="4">
        <v>1</v>
      </c>
      <c r="K13" s="4" t="s">
        <v>30</v>
      </c>
      <c r="L13" s="4">
        <v>-758.51</v>
      </c>
      <c r="M13" s="4">
        <v>-758.51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44979</v>
      </c>
      <c r="S13" s="6">
        <v>44995</v>
      </c>
      <c r="T13" s="4" t="s">
        <v>34</v>
      </c>
      <c r="U13" s="4">
        <v>-758.51</v>
      </c>
      <c r="V13" s="4">
        <v>0</v>
      </c>
      <c r="W13" s="4">
        <v>0</v>
      </c>
      <c r="X13" s="4" t="s">
        <v>73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49</v>
      </c>
      <c r="E14" s="4" t="s">
        <v>76</v>
      </c>
      <c r="F14" s="6">
        <v>44979</v>
      </c>
      <c r="G14" s="6">
        <v>44980</v>
      </c>
      <c r="H14" s="4">
        <v>1</v>
      </c>
      <c r="I14" s="4">
        <v>1</v>
      </c>
      <c r="J14" s="4">
        <v>1</v>
      </c>
      <c r="K14" s="4" t="s">
        <v>30</v>
      </c>
      <c r="L14" s="4">
        <v>320.6</v>
      </c>
      <c r="M14" s="4">
        <v>320.6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44979</v>
      </c>
      <c r="S14" s="6">
        <v>44995</v>
      </c>
      <c r="T14" s="4" t="s">
        <v>34</v>
      </c>
      <c r="U14" s="4">
        <v>320.6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56</v>
      </c>
      <c r="E15" s="4" t="s">
        <v>79</v>
      </c>
      <c r="F15" s="6">
        <v>44979</v>
      </c>
      <c r="G15" s="6">
        <v>44980</v>
      </c>
      <c r="H15" s="4">
        <v>1</v>
      </c>
      <c r="I15" s="4">
        <v>1</v>
      </c>
      <c r="J15" s="4">
        <v>1</v>
      </c>
      <c r="K15" s="4" t="s">
        <v>30</v>
      </c>
      <c r="L15" s="4">
        <v>322</v>
      </c>
      <c r="M15" s="4">
        <v>322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44979</v>
      </c>
      <c r="S15" s="6">
        <v>44995</v>
      </c>
      <c r="T15" s="4" t="s">
        <v>34</v>
      </c>
      <c r="U15" s="4">
        <v>322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60</v>
      </c>
      <c r="B16" s="4" t="s">
        <v>26</v>
      </c>
      <c r="C16" s="4" t="s">
        <v>74</v>
      </c>
      <c r="D16" s="4" t="s">
        <v>56</v>
      </c>
      <c r="E16" s="4" t="s">
        <v>61</v>
      </c>
      <c r="F16" s="6">
        <v>44979</v>
      </c>
      <c r="G16" s="6">
        <v>44980</v>
      </c>
      <c r="H16" s="4">
        <v>1</v>
      </c>
      <c r="I16" s="4">
        <v>1</v>
      </c>
      <c r="J16" s="4">
        <v>1</v>
      </c>
      <c r="K16" s="4" t="s">
        <v>30</v>
      </c>
      <c r="L16" s="4">
        <v>-368</v>
      </c>
      <c r="M16" s="4">
        <v>-368</v>
      </c>
      <c r="N16" s="4" t="s">
        <v>62</v>
      </c>
      <c r="O16" s="4" t="s">
        <v>32</v>
      </c>
      <c r="P16" s="4" t="s">
        <v>33</v>
      </c>
      <c r="Q16" s="4">
        <v>0</v>
      </c>
      <c r="R16" s="7">
        <v>44979</v>
      </c>
      <c r="S16" s="6">
        <v>44995</v>
      </c>
      <c r="T16" s="4" t="s">
        <v>34</v>
      </c>
      <c r="U16" s="4">
        <v>-368</v>
      </c>
      <c r="V16" s="4">
        <v>0</v>
      </c>
      <c r="W16" s="4">
        <v>0</v>
      </c>
      <c r="X16" s="4" t="s">
        <v>36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999222732795944</v>
      </c>
      <c r="B2" s="6">
        <v>44978</v>
      </c>
      <c r="C2" s="6">
        <v>44980</v>
      </c>
      <c r="D2" s="4">
        <v>1236.42</v>
      </c>
      <c r="E2" s="4" t="str">
        <f>VLOOKUP(A2,HOP!A:L,12,0)</f>
        <v>1236.42</v>
      </c>
      <c r="F2" s="4" t="str">
        <f>VLOOKUP(A2,HOP!A:C,3,0)</f>
        <v>3031309</v>
      </c>
      <c r="G2" s="4">
        <f>D2-E2</f>
        <v>0</v>
      </c>
      <c r="H2" s="4" t="str">
        <f>$H$1&amp;F2</f>
        <v>，3031309</v>
      </c>
      <c r="I2" s="4" t="str">
        <f>VLOOKUP(A2,HOP!A:U,21,0)</f>
        <v>直连</v>
      </c>
    </row>
    <row r="3" s="4" customFormat="1" spans="1:9">
      <c r="A3" s="5">
        <v>999222787439728</v>
      </c>
      <c r="B3" s="6">
        <v>44978</v>
      </c>
      <c r="C3" s="6">
        <v>44980</v>
      </c>
      <c r="D3" s="4">
        <v>1054.44</v>
      </c>
      <c r="E3" s="4" t="str">
        <f>VLOOKUP(A3,HOP!A:L,12,0)</f>
        <v>1054.44</v>
      </c>
      <c r="F3" s="4" t="str">
        <f>VLOOKUP(A3,HOP!A:C,3,0)</f>
        <v>3040332</v>
      </c>
      <c r="G3" s="4">
        <f t="shared" ref="G3:G13" si="0">D3-E3</f>
        <v>0</v>
      </c>
      <c r="H3" s="4" t="str">
        <f t="shared" ref="H3:H13" si="1">$H$1&amp;F3</f>
        <v>，3040332</v>
      </c>
      <c r="I3" s="4" t="str">
        <f>VLOOKUP(A3,HOP!A:U,21,0)</f>
        <v>直连</v>
      </c>
    </row>
    <row r="4" s="4" customFormat="1" spans="1:9">
      <c r="A4" s="5">
        <v>999222818937274</v>
      </c>
      <c r="B4" s="6">
        <v>44978</v>
      </c>
      <c r="C4" s="6">
        <v>44980</v>
      </c>
      <c r="D4" s="4">
        <v>1126.7</v>
      </c>
      <c r="E4" s="4" t="str">
        <f>VLOOKUP(A4,HOP!A:L,12,0)</f>
        <v>1126.70</v>
      </c>
      <c r="F4" s="4" t="str">
        <f>VLOOKUP(A4,HOP!A:C,3,0)</f>
        <v>3046765</v>
      </c>
      <c r="G4" s="4">
        <f t="shared" si="0"/>
        <v>0</v>
      </c>
      <c r="H4" s="4" t="str">
        <f t="shared" si="1"/>
        <v>，3046765</v>
      </c>
      <c r="I4" s="4" t="str">
        <f>VLOOKUP(A4,HOP!A:U,21,0)</f>
        <v>直连</v>
      </c>
    </row>
    <row r="5" s="4" customFormat="1" spans="1:10">
      <c r="A5" s="8" t="s">
        <v>82</v>
      </c>
      <c r="B5" s="6">
        <v>44978</v>
      </c>
      <c r="C5" s="6">
        <v>44980</v>
      </c>
      <c r="D5" s="4">
        <v>655.2</v>
      </c>
      <c r="E5" s="4">
        <v>655.2</v>
      </c>
      <c r="F5" s="9" t="s">
        <v>83</v>
      </c>
      <c r="G5" s="4">
        <f t="shared" si="0"/>
        <v>0</v>
      </c>
      <c r="H5" s="4" t="str">
        <f t="shared" si="1"/>
        <v>，202302211435230025</v>
      </c>
      <c r="I5" s="4" t="e">
        <f>VLOOKUP(A5,HOP!A:U,21,0)</f>
        <v>#N/A</v>
      </c>
      <c r="J5" s="4">
        <v>2.21</v>
      </c>
    </row>
    <row r="6" s="4" customFormat="1" spans="1:10">
      <c r="A6" s="8" t="s">
        <v>84</v>
      </c>
      <c r="B6" s="6">
        <v>44979</v>
      </c>
      <c r="C6" s="6">
        <v>44980</v>
      </c>
      <c r="D6" s="4">
        <v>732</v>
      </c>
      <c r="E6" s="4">
        <v>732</v>
      </c>
      <c r="F6" s="9" t="s">
        <v>85</v>
      </c>
      <c r="G6" s="4">
        <f t="shared" si="0"/>
        <v>0</v>
      </c>
      <c r="H6" s="4" t="str">
        <f t="shared" si="1"/>
        <v>，202302211444360068</v>
      </c>
      <c r="I6" s="4" t="e">
        <f>VLOOKUP(A6,HOP!A:U,21,0)</f>
        <v>#N/A</v>
      </c>
      <c r="J6" s="4">
        <v>2.21</v>
      </c>
    </row>
    <row r="7" s="4" customFormat="1" spans="1:10">
      <c r="A7" s="8" t="s">
        <v>86</v>
      </c>
      <c r="B7" s="6">
        <v>44979</v>
      </c>
      <c r="C7" s="6">
        <v>44980</v>
      </c>
      <c r="D7" s="4">
        <v>390</v>
      </c>
      <c r="E7" s="4">
        <v>390</v>
      </c>
      <c r="F7" s="9" t="s">
        <v>87</v>
      </c>
      <c r="G7" s="4">
        <f t="shared" si="0"/>
        <v>0</v>
      </c>
      <c r="H7" s="4" t="str">
        <f t="shared" si="1"/>
        <v>，202302211803250021</v>
      </c>
      <c r="I7" s="4" t="e">
        <f>VLOOKUP(A7,HOP!A:U,21,0)</f>
        <v>#N/A</v>
      </c>
      <c r="J7" s="4">
        <v>2.21</v>
      </c>
    </row>
    <row r="8" s="4" customFormat="1" hidden="1" spans="1:9">
      <c r="A8" s="5">
        <v>999222858165616</v>
      </c>
      <c r="B8" s="6">
        <v>44979</v>
      </c>
      <c r="C8" s="6">
        <v>44980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10">
      <c r="A9" s="8" t="s">
        <v>88</v>
      </c>
      <c r="B9" s="6">
        <v>44979</v>
      </c>
      <c r="C9" s="6">
        <v>44980</v>
      </c>
      <c r="D9" s="4">
        <v>327.6</v>
      </c>
      <c r="E9" s="4">
        <v>327.6</v>
      </c>
      <c r="F9" s="9" t="s">
        <v>89</v>
      </c>
      <c r="G9" s="4">
        <f t="shared" si="0"/>
        <v>0</v>
      </c>
      <c r="H9" s="4" t="str">
        <f t="shared" si="1"/>
        <v>，202302220846390069</v>
      </c>
      <c r="I9" s="4" t="e">
        <f>VLOOKUP(A9,HOP!A:U,21,0)</f>
        <v>#N/A</v>
      </c>
      <c r="J9" s="4">
        <v>2.22</v>
      </c>
    </row>
    <row r="10" s="4" customFormat="1" spans="1:10">
      <c r="A10" s="8" t="s">
        <v>90</v>
      </c>
      <c r="B10" s="6">
        <v>44979</v>
      </c>
      <c r="C10" s="6">
        <v>44980</v>
      </c>
      <c r="D10" s="4">
        <v>732</v>
      </c>
      <c r="E10" s="4">
        <v>732</v>
      </c>
      <c r="F10" s="9" t="s">
        <v>91</v>
      </c>
      <c r="G10" s="4">
        <f t="shared" si="0"/>
        <v>0</v>
      </c>
      <c r="H10" s="4" t="str">
        <f t="shared" si="1"/>
        <v>，202302221055310025</v>
      </c>
      <c r="I10" s="4" t="e">
        <f>VLOOKUP(A10,HOP!A:U,21,0)</f>
        <v>#N/A</v>
      </c>
      <c r="J10" s="4">
        <v>2.22</v>
      </c>
    </row>
    <row r="11" s="4" customFormat="1" hidden="1" spans="1:9">
      <c r="A11" s="5">
        <v>999222866505816</v>
      </c>
      <c r="B11" s="6">
        <v>44979</v>
      </c>
      <c r="C11" s="6">
        <v>44980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0">
      <c r="A12" s="8" t="s">
        <v>92</v>
      </c>
      <c r="B12" s="6">
        <v>44979</v>
      </c>
      <c r="C12" s="6">
        <v>44980</v>
      </c>
      <c r="D12" s="4">
        <v>320.6</v>
      </c>
      <c r="E12" s="4">
        <v>320.6</v>
      </c>
      <c r="F12" s="9" t="s">
        <v>93</v>
      </c>
      <c r="G12" s="4">
        <f t="shared" si="0"/>
        <v>0</v>
      </c>
      <c r="H12" s="4" t="str">
        <f t="shared" si="1"/>
        <v>，202302221159260025</v>
      </c>
      <c r="I12" s="4" t="e">
        <f>VLOOKUP(A12,HOP!A:U,21,0)</f>
        <v>#N/A</v>
      </c>
      <c r="J12" s="4">
        <v>2.22</v>
      </c>
    </row>
    <row r="13" s="4" customFormat="1" spans="1:10">
      <c r="A13" s="8" t="s">
        <v>94</v>
      </c>
      <c r="B13" s="6">
        <v>44979</v>
      </c>
      <c r="C13" s="6">
        <v>44980</v>
      </c>
      <c r="D13" s="4">
        <v>322</v>
      </c>
      <c r="E13" s="4">
        <v>322</v>
      </c>
      <c r="F13" s="9" t="s">
        <v>95</v>
      </c>
      <c r="G13" s="4">
        <f t="shared" si="0"/>
        <v>0</v>
      </c>
      <c r="H13" s="4" t="str">
        <f t="shared" si="1"/>
        <v>，202302221212060068</v>
      </c>
      <c r="I13" s="4" t="e">
        <f>VLOOKUP(A13,HOP!A:U,21,0)</f>
        <v>#N/A</v>
      </c>
      <c r="J13" s="4">
        <v>2.22</v>
      </c>
    </row>
    <row r="15" spans="4:4">
      <c r="D15" s="4">
        <f>SUM(D2:D14)</f>
        <v>6896.96</v>
      </c>
    </row>
    <row r="19" spans="1:4">
      <c r="A19" s="4" t="s">
        <v>96</v>
      </c>
      <c r="C19" s="4">
        <v>3417.56</v>
      </c>
      <c r="D19" s="4">
        <v>3848.05</v>
      </c>
    </row>
    <row r="20" spans="1:4">
      <c r="A20" s="4" t="s">
        <v>97</v>
      </c>
      <c r="C20" s="4">
        <v>3479.4</v>
      </c>
      <c r="D20" s="4">
        <v>3917.67</v>
      </c>
    </row>
    <row r="21" spans="1:4">
      <c r="A21" s="4" t="s">
        <v>98</v>
      </c>
      <c r="C21" s="4">
        <f>SUBTOTAL(9,C19:C20)</f>
        <v>6896.96</v>
      </c>
      <c r="D21" s="4">
        <f>SUBTOTAL(9,D19:D20)</f>
        <v>7765.72</v>
      </c>
    </row>
    <row r="22" spans="1:1">
      <c r="A22" s="4" t="s">
        <v>99</v>
      </c>
    </row>
  </sheetData>
  <autoFilter ref="A1:XFD22">
    <filterColumn colId="3">
      <filters blank="1">
        <filter val="390"/>
        <filter val="322"/>
        <filter val="732"/>
        <filter val="655.2"/>
        <filter val="1236.42"/>
        <filter val="1054.44"/>
        <filter val="320.6"/>
        <filter val="327.6"/>
        <filter val="6896.96"/>
        <filter val="1126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999222818937274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 t="s">
        <v>136</v>
      </c>
    </row>
    <row r="3" s="1" customFormat="1" spans="1:22">
      <c r="A3" s="3">
        <v>999222787439728</v>
      </c>
      <c r="B3" s="1" t="s">
        <v>137</v>
      </c>
      <c r="C3" s="1" t="s">
        <v>138</v>
      </c>
      <c r="D3" s="1" t="s">
        <v>139</v>
      </c>
      <c r="E3" s="1" t="s">
        <v>40</v>
      </c>
      <c r="F3" s="1" t="s">
        <v>123</v>
      </c>
      <c r="G3" s="1" t="s">
        <v>124</v>
      </c>
      <c r="H3" s="1" t="s">
        <v>125</v>
      </c>
      <c r="I3" s="1" t="s">
        <v>140</v>
      </c>
      <c r="J3" s="1" t="s">
        <v>127</v>
      </c>
      <c r="K3" s="1" t="s">
        <v>140</v>
      </c>
      <c r="L3" s="1" t="s">
        <v>141</v>
      </c>
      <c r="M3" s="1" t="s">
        <v>142</v>
      </c>
      <c r="N3" s="1" t="s">
        <v>142</v>
      </c>
      <c r="O3" s="1" t="s">
        <v>129</v>
      </c>
      <c r="P3" s="1" t="s">
        <v>130</v>
      </c>
      <c r="Q3" s="1" t="s">
        <v>131</v>
      </c>
      <c r="R3" s="1" t="s">
        <v>143</v>
      </c>
      <c r="S3" s="1" t="s">
        <v>133</v>
      </c>
      <c r="T3" s="1" t="s">
        <v>134</v>
      </c>
      <c r="U3" s="1" t="s">
        <v>135</v>
      </c>
      <c r="V3" s="1" t="s">
        <v>136</v>
      </c>
    </row>
    <row r="4" s="1" customFormat="1" spans="1:22">
      <c r="A4" s="3">
        <v>999222732795944</v>
      </c>
      <c r="B4" s="1" t="s">
        <v>144</v>
      </c>
      <c r="C4" s="1" t="s">
        <v>145</v>
      </c>
      <c r="D4" s="1" t="s">
        <v>146</v>
      </c>
      <c r="E4" s="1" t="s">
        <v>147</v>
      </c>
      <c r="F4" s="1" t="s">
        <v>123</v>
      </c>
      <c r="G4" s="1" t="s">
        <v>124</v>
      </c>
      <c r="H4" s="1" t="s">
        <v>125</v>
      </c>
      <c r="I4" s="1" t="s">
        <v>148</v>
      </c>
      <c r="J4" s="1" t="s">
        <v>127</v>
      </c>
      <c r="K4" s="1" t="s">
        <v>148</v>
      </c>
      <c r="L4" s="1" t="s">
        <v>148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149</v>
      </c>
      <c r="S4" s="1" t="s">
        <v>133</v>
      </c>
      <c r="T4" s="1" t="s">
        <v>134</v>
      </c>
      <c r="U4" s="1" t="s">
        <v>135</v>
      </c>
      <c r="V4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2023-03-10T01:15:26Z</dcterms:created>
  <dcterms:modified xsi:type="dcterms:W3CDTF">2023-03-10T01:39:23Z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513676E71ECA4261BE2D7F30A1DB7D27</vt:lpwstr>
  </property>
  <property fmtid="{D5CDD505-2E9C-101B-9397-08002B2CF9AE}" pid="3" name="KSOProductBuildVer">
    <vt:lpwstr>2052-11.1.0.13703</vt:lpwstr>
  </property>
</Properties>
</file>