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<sst xmlns="http://schemas.openxmlformats.org/spreadsheetml/2006/main" count="327" uniqueCount="158">
  <si>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</si>
  <si>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</si>
  <si>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</si>
  <si>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</si>
  <si>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</si>
  <si>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</si>
  <si>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</si>
  <si>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</si>
  <si>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</si>
  <si>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</si>
  <si>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</si>
  <si>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</si>
  <si>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</si>
  <si>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</si>
  <si>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</si>
  <si>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</si>
  <si>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</si>
  <si>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</si>
  <si>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</si>
  <si>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</si>
  <si>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</si>
  <si>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</si>
  <si>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</si>
  <si>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</si>
  <si>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</si>
  <si>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999222850714031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</si>
  <si>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</si>
  <si>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</si>
  <si>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</si>
  <si>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</si>
  <si>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</si>
  <si>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卢蕴怡,蔡怀坚,吴彩萍,吴彩莲</t>
  </si>
  <si>
    <t>CA363230314CNY</t>
  </si>
  <si>
    <t>未提现</t>
  </si>
  <si>
    <t>携程开票</t>
  </si>
  <si>
    <t xml:space="preserve">	</t>
  </si>
  <si>
    <t xml:space="preserve">2069710	</t>
  </si>
  <si>
    <t xml:space="preserve">999222872145119	</t>
  </si>
  <si>
    <t>[香港]香港丽豪酒店(Regal Riverside Hotel)(2921366)</t>
  </si>
  <si>
    <t>标准客房&lt;双人入住&gt;&lt;内宾&gt;&lt;预付&gt;&lt;无早&gt;</t>
  </si>
  <si>
    <t>choi/Willem,Wang/Yuan</t>
  </si>
  <si>
    <t xml:space="preserve">3055645	</t>
  </si>
  <si>
    <t xml:space="preserve">999222875524772	</t>
  </si>
  <si>
    <t>[梅州]梅州白天鹅迎宾馆(100697959)</t>
  </si>
  <si>
    <t>商务江景大床房&lt;特惠专享&gt;&lt;双人入住&gt;&lt;日历房套餐高价值&gt;&lt;双早&gt;&lt;新酒店礼盒&gt;</t>
  </si>
  <si>
    <t>李洪彦</t>
  </si>
  <si>
    <t xml:space="preserve">999222878840421	</t>
  </si>
  <si>
    <t>标准双床房&lt;双人入住&gt;&lt;升级特惠&gt;&lt;双早&gt;&lt;新高价值日历房套餐&gt;&lt;新酒店礼盒&gt;</t>
  </si>
  <si>
    <t>蔡伟雄</t>
  </si>
  <si>
    <t xml:space="preserve">999222887385560	</t>
  </si>
  <si>
    <t>商务江景双床房&lt;特惠专享&gt;&lt;双人入住&gt;&lt;日历房套餐高价值&gt;&lt;双早&gt;&lt;新酒店礼盒&gt;</t>
  </si>
  <si>
    <t>赵岚</t>
  </si>
  <si>
    <t xml:space="preserve">999222921894783	</t>
  </si>
  <si>
    <t>[香港]香港百利酒店(Burlington Hotel)(81148704)</t>
  </si>
  <si>
    <t>标准大床房&lt;双人入住&gt;&lt;内宾&gt;&lt;预付&gt;&lt;无早&gt;</t>
  </si>
  <si>
    <t>HUANG/WANGSHENG,Huang/Jing Chang</t>
  </si>
  <si>
    <t xml:space="preserve">3064118	</t>
  </si>
  <si>
    <t xml:space="preserve">MTN-4908936694107361733	</t>
  </si>
  <si>
    <t xml:space="preserve">999222923487440	</t>
  </si>
  <si>
    <t>商务江景大床房&lt;超值特惠&gt;&lt;双人入住&gt;&lt;日历房套餐高价值&gt;&lt;单早&gt;&lt;新酒店礼盒&gt;</t>
  </si>
  <si>
    <t>苏虹月</t>
  </si>
  <si>
    <t xml:space="preserve">999222926307069	</t>
  </si>
  <si>
    <t>付永忠</t>
  </si>
  <si>
    <t xml:space="preserve">2087128	</t>
  </si>
  <si>
    <t xml:space="preserve">22935522995	</t>
  </si>
  <si>
    <t>唐克阳</t>
  </si>
  <si>
    <t xml:space="preserve">999222937573103	</t>
  </si>
  <si>
    <t>商务江景双床房&lt;超值特惠&gt;&lt;双人入住&gt;&lt;日历房套餐高价值&gt;&lt;单早&gt;&lt;新酒店礼盒&gt;</t>
  </si>
  <si>
    <t>邹春阳</t>
  </si>
  <si>
    <t xml:space="preserve">999222937652716	</t>
  </si>
  <si>
    <t>豪华大床房&lt;双人入住&gt;&lt;升级特惠&gt;&lt;双早&gt;&lt;新高价值日历房套餐&gt;&lt;新酒店礼盒&gt;</t>
  </si>
  <si>
    <t>钟波</t>
  </si>
  <si>
    <t xml:space="preserve">999222938743205	</t>
  </si>
  <si>
    <t>商务城景大床房&lt;特惠专享&gt;&lt;双人入住&gt;&lt;日历房套餐高价值&gt;&lt;双早&gt;&lt;新酒店礼盒&gt;</t>
  </si>
  <si>
    <t>陈奕乾</t>
  </si>
  <si>
    <t>取消</t>
  </si>
  <si>
    <t xml:space="preserve">999222939676160	</t>
  </si>
  <si>
    <t>毛济民,曾磊</t>
  </si>
  <si>
    <t xml:space="preserve">999222941928845	</t>
  </si>
  <si>
    <t>商务城景大床房&lt;超值特惠&gt;&lt;双人入住&gt;&lt;日历房套餐高价值&gt;&lt;单早&gt;&lt;新酒店礼盒&gt;</t>
  </si>
  <si>
    <t>谢良</t>
  </si>
  <si>
    <t xml:space="preserve">999222943320568	</t>
  </si>
  <si>
    <t>邓妙玲,周小莲</t>
  </si>
  <si>
    <t xml:space="preserve">999222944780984	</t>
  </si>
  <si>
    <t>秦银龙</t>
  </si>
  <si>
    <t>，</t>
  </si>
  <si>
    <t>999222850714031</t>
  </si>
  <si>
    <t>202302211637150021</t>
  </si>
  <si>
    <t>999222875524772</t>
  </si>
  <si>
    <t>202302222010080021</t>
  </si>
  <si>
    <t>999222878840421</t>
  </si>
  <si>
    <t>202302230002060075</t>
  </si>
  <si>
    <t>999222887385560</t>
  </si>
  <si>
    <t>202302230900190069</t>
  </si>
  <si>
    <t>999222923487440</t>
  </si>
  <si>
    <t>202302250004120069</t>
  </si>
  <si>
    <t>999222926307069</t>
  </si>
  <si>
    <t>202302250954400025</t>
  </si>
  <si>
    <t>202302252132100071</t>
  </si>
  <si>
    <t>999222937573103</t>
  </si>
  <si>
    <t>202302260818560069</t>
  </si>
  <si>
    <t>999222938743205</t>
  </si>
  <si>
    <t>202302260910260020</t>
  </si>
  <si>
    <t>999222939676160</t>
  </si>
  <si>
    <t>202302261128070020</t>
  </si>
  <si>
    <t>999222941928845</t>
  </si>
  <si>
    <t>202302261530000020</t>
  </si>
  <si>
    <t>999222943320568</t>
  </si>
  <si>
    <t>202302261801330068</t>
  </si>
  <si>
    <t>999222944780984</t>
  </si>
  <si>
    <t>202302262040370021</t>
  </si>
  <si>
    <t>A230314094705481</t>
  </si>
  <si>
    <t>房集：i230314094613 6633.3元</t>
  </si>
  <si>
    <t>CNY / HKD 当前参考汇率: 1.143556797</t>
  </si>
  <si>
    <t>总计：12124 CNY/
13864.48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</si>
  <si>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</si>
  <si>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</si>
  <si>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</si>
  <si>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</si>
  <si>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</si>
  <si>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</si>
  <si>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</si>
  <si>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</si>
  <si>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</si>
  <si>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</si>
  <si>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</si>
  <si>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</si>
  <si>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</si>
  <si>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</si>
  <si>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</si>
  <si>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</si>
  <si>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</si>
  <si>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</si>
  <si>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</si>
  <si>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2023-02-24</t>
  </si>
  <si>
    <t>3064118</t>
  </si>
  <si>
    <t>香港百利酒店</t>
  </si>
  <si>
    <t>HUANG WANGSHENG,Huang Jing Chang</t>
  </si>
  <si>
    <t>2023-02-26</t>
  </si>
  <si>
    <t>2023-02-27</t>
  </si>
  <si>
    <t>退房日周结</t>
  </si>
  <si>
    <t>1331.14</t>
  </si>
  <si>
    <t>RMB</t>
  </si>
  <si>
    <t>0</t>
  </si>
  <si>
    <t>0.00</t>
  </si>
  <si>
    <t>携程国内直连(DD)</t>
  </si>
  <si>
    <t>01.011249</t>
  </si>
  <si>
    <t>2023-02-24 22:12:03</t>
  </si>
  <si>
    <t>否</t>
  </si>
  <si>
    <t>汇智国际旅游发展有限公司</t>
  </si>
  <si>
    <t>直连</t>
  </si>
  <si>
    <t>中国</t>
  </si>
  <si>
    <t>2023-02-22</t>
  </si>
  <si>
    <t>3055645</t>
  </si>
  <si>
    <t>香港丽豪酒店</t>
  </si>
  <si>
    <t>choi Willem,Wang Yuan</t>
  </si>
  <si>
    <t>4159.56</t>
  </si>
  <si>
    <t>2023-02-22 16:53:16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</si>
</sst>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104775</xdr:colOff>
      <xdr:row>58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9061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44983</v>
      </c>
      <c r="G2" s="6">
        <v>44984</v>
      </c>
      <c r="H2" s="4">
        <v>4</v>
      </c>
      <c r="I2" s="4">
        <v>1</v>
      </c>
      <c r="J2" s="4">
        <v>4</v>
      </c>
      <c r="K2" s="4" t="s">
        <v>30</v>
      </c>
      <c r="L2" s="4">
        <v>1380</v>
      </c>
      <c r="M2" s="4">
        <v>1380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6">
        <v>44999</v>
      </c>
      <c r="T2" s="4" t="s">
        <v>34</v>
      </c>
      <c r="U2" s="4">
        <v>1380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44984</v>
      </c>
      <c r="H3" s="4">
        <v>2</v>
      </c>
      <c r="I3" s="4">
        <v>3</v>
      </c>
      <c r="J3" s="4">
        <v>6</v>
      </c>
      <c r="K3" s="4" t="s">
        <v>30</v>
      </c>
      <c r="L3" s="4">
        <v>4159.56</v>
      </c>
      <c r="M3" s="4">
        <v>4159.56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44999</v>
      </c>
      <c r="T3" s="4" t="s">
        <v>34</v>
      </c>
      <c r="U3" s="4">
        <v>4159.56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44982</v>
      </c>
      <c r="G4" s="6">
        <v>44984</v>
      </c>
      <c r="H4" s="4">
        <v>1</v>
      </c>
      <c r="I4" s="4">
        <v>2</v>
      </c>
      <c r="J4" s="4">
        <v>2</v>
      </c>
      <c r="K4" s="4" t="s">
        <v>30</v>
      </c>
      <c r="L4" s="4">
        <v>683.2</v>
      </c>
      <c r="M4" s="4">
        <v>683.2</v>
      </c>
      <c r="N4" s="4" t="s">
        <v>45</v>
      </c>
      <c r="O4" s="4" t="s">
        <v>32</v>
      </c>
      <c r="P4" s="4" t="s">
        <v>33</v>
      </c>
      <c r="Q4" s="4">
        <v>0</v>
      </c>
      <c r="R4" s="7">
        <v>44979</v>
      </c>
      <c r="S4" s="6">
        <v>44999</v>
      </c>
      <c r="T4" s="4" t="s">
        <v>34</v>
      </c>
      <c r="U4" s="4">
        <v>683.2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47</v>
      </c>
      <c r="F5" s="6">
        <v>44983</v>
      </c>
      <c r="G5" s="6">
        <v>44984</v>
      </c>
      <c r="H5" s="4">
        <v>1</v>
      </c>
      <c r="I5" s="4">
        <v>1</v>
      </c>
      <c r="J5" s="4">
        <v>1</v>
      </c>
      <c r="K5" s="4" t="s">
        <v>30</v>
      </c>
      <c r="L5" s="4">
        <v>266</v>
      </c>
      <c r="M5" s="4">
        <v>266</v>
      </c>
      <c r="N5" s="4" t="s">
        <v>48</v>
      </c>
      <c r="O5" s="4" t="s">
        <v>32</v>
      </c>
      <c r="P5" s="4" t="s">
        <v>33</v>
      </c>
      <c r="Q5" s="4">
        <v>0</v>
      </c>
      <c r="R5" s="7">
        <v>44979</v>
      </c>
      <c r="S5" s="6">
        <v>44999</v>
      </c>
      <c r="T5" s="4" t="s">
        <v>34</v>
      </c>
      <c r="U5" s="4">
        <v>266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50</v>
      </c>
      <c r="F6" s="6">
        <v>44983</v>
      </c>
      <c r="G6" s="6">
        <v>44984</v>
      </c>
      <c r="H6" s="4">
        <v>1</v>
      </c>
      <c r="I6" s="4">
        <v>1</v>
      </c>
      <c r="J6" s="4">
        <v>1</v>
      </c>
      <c r="K6" s="4" t="s">
        <v>30</v>
      </c>
      <c r="L6" s="4">
        <v>341.6</v>
      </c>
      <c r="M6" s="4">
        <v>341.6</v>
      </c>
      <c r="N6" s="4" t="s">
        <v>51</v>
      </c>
      <c r="O6" s="4" t="s">
        <v>32</v>
      </c>
      <c r="P6" s="4" t="s">
        <v>33</v>
      </c>
      <c r="Q6" s="4">
        <v>0</v>
      </c>
      <c r="R6" s="7">
        <v>44980</v>
      </c>
      <c r="S6" s="6">
        <v>44999</v>
      </c>
      <c r="T6" s="4" t="s">
        <v>34</v>
      </c>
      <c r="U6" s="4">
        <v>341.6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44983</v>
      </c>
      <c r="G7" s="6">
        <v>44984</v>
      </c>
      <c r="H7" s="4">
        <v>2</v>
      </c>
      <c r="I7" s="4">
        <v>1</v>
      </c>
      <c r="J7" s="4">
        <v>2</v>
      </c>
      <c r="K7" s="4" t="s">
        <v>30</v>
      </c>
      <c r="L7" s="4">
        <v>1331.14</v>
      </c>
      <c r="M7" s="4">
        <v>1331.14</v>
      </c>
      <c r="N7" s="4" t="s">
        <v>55</v>
      </c>
      <c r="O7" s="4" t="s">
        <v>32</v>
      </c>
      <c r="P7" s="4" t="s">
        <v>33</v>
      </c>
      <c r="Q7" s="4">
        <v>0</v>
      </c>
      <c r="R7" s="7">
        <v>44981</v>
      </c>
      <c r="S7" s="6">
        <v>44999</v>
      </c>
      <c r="T7" s="4" t="s">
        <v>34</v>
      </c>
      <c r="U7" s="4">
        <v>1331.14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43</v>
      </c>
      <c r="E8" s="4" t="s">
        <v>59</v>
      </c>
      <c r="F8" s="6">
        <v>44982</v>
      </c>
      <c r="G8" s="6">
        <v>44984</v>
      </c>
      <c r="H8" s="4">
        <v>1</v>
      </c>
      <c r="I8" s="4">
        <v>2</v>
      </c>
      <c r="J8" s="4">
        <v>2</v>
      </c>
      <c r="K8" s="4" t="s">
        <v>30</v>
      </c>
      <c r="L8" s="4">
        <v>655.2</v>
      </c>
      <c r="M8" s="4">
        <v>655.2</v>
      </c>
      <c r="N8" s="4" t="s">
        <v>60</v>
      </c>
      <c r="O8" s="4" t="s">
        <v>32</v>
      </c>
      <c r="P8" s="4" t="s">
        <v>33</v>
      </c>
      <c r="Q8" s="4">
        <v>0</v>
      </c>
      <c r="R8" s="7">
        <v>44981</v>
      </c>
      <c r="S8" s="6">
        <v>44999</v>
      </c>
      <c r="T8" s="4" t="s">
        <v>34</v>
      </c>
      <c r="U8" s="4">
        <v>655.2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28</v>
      </c>
      <c r="E9" s="4" t="s">
        <v>47</v>
      </c>
      <c r="F9" s="6">
        <v>44983</v>
      </c>
      <c r="G9" s="6">
        <v>44984</v>
      </c>
      <c r="H9" s="4">
        <v>1</v>
      </c>
      <c r="I9" s="4">
        <v>1</v>
      </c>
      <c r="J9" s="4">
        <v>1</v>
      </c>
      <c r="K9" s="4" t="s">
        <v>30</v>
      </c>
      <c r="L9" s="4">
        <v>285</v>
      </c>
      <c r="M9" s="4">
        <v>285</v>
      </c>
      <c r="N9" s="4" t="s">
        <v>62</v>
      </c>
      <c r="O9" s="4" t="s">
        <v>32</v>
      </c>
      <c r="P9" s="4" t="s">
        <v>33</v>
      </c>
      <c r="Q9" s="4">
        <v>0</v>
      </c>
      <c r="R9" s="7">
        <v>44982</v>
      </c>
      <c r="S9" s="6">
        <v>44999</v>
      </c>
      <c r="T9" s="4" t="s">
        <v>34</v>
      </c>
      <c r="U9" s="4">
        <v>285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43</v>
      </c>
      <c r="E10" s="4" t="s">
        <v>50</v>
      </c>
      <c r="F10" s="6">
        <v>44983</v>
      </c>
      <c r="G10" s="6">
        <v>44984</v>
      </c>
      <c r="H10" s="4">
        <v>1</v>
      </c>
      <c r="I10" s="4">
        <v>1</v>
      </c>
      <c r="J10" s="4">
        <v>1</v>
      </c>
      <c r="K10" s="4" t="s">
        <v>30</v>
      </c>
      <c r="L10" s="4">
        <v>341.6</v>
      </c>
      <c r="M10" s="4">
        <v>341.6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44982.0000115741</v>
      </c>
      <c r="S10" s="6">
        <v>44999</v>
      </c>
      <c r="T10" s="4" t="s">
        <v>34</v>
      </c>
      <c r="U10" s="4">
        <v>341.6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43</v>
      </c>
      <c r="E11" s="4" t="s">
        <v>67</v>
      </c>
      <c r="F11" s="6">
        <v>44983</v>
      </c>
      <c r="G11" s="6">
        <v>44984</v>
      </c>
      <c r="H11" s="4">
        <v>1</v>
      </c>
      <c r="I11" s="4">
        <v>1</v>
      </c>
      <c r="J11" s="4">
        <v>1</v>
      </c>
      <c r="K11" s="4" t="s">
        <v>30</v>
      </c>
      <c r="L11" s="4">
        <v>327.6</v>
      </c>
      <c r="M11" s="4">
        <v>327.6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44983</v>
      </c>
      <c r="S11" s="6">
        <v>44999</v>
      </c>
      <c r="T11" s="4" t="s">
        <v>34</v>
      </c>
      <c r="U11" s="4">
        <v>327.6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28</v>
      </c>
      <c r="E12" s="4" t="s">
        <v>70</v>
      </c>
      <c r="F12" s="6">
        <v>44983</v>
      </c>
      <c r="G12" s="6">
        <v>44984</v>
      </c>
      <c r="H12" s="4">
        <v>1</v>
      </c>
      <c r="I12" s="4">
        <v>1</v>
      </c>
      <c r="J12" s="4">
        <v>1</v>
      </c>
      <c r="K12" s="4" t="s">
        <v>30</v>
      </c>
      <c r="L12" s="4">
        <v>368</v>
      </c>
      <c r="M12" s="4">
        <v>368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44983</v>
      </c>
      <c r="S12" s="6">
        <v>44999</v>
      </c>
      <c r="T12" s="4" t="s">
        <v>34</v>
      </c>
      <c r="U12" s="4">
        <v>368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43</v>
      </c>
      <c r="E13" s="4" t="s">
        <v>73</v>
      </c>
      <c r="F13" s="6">
        <v>44983</v>
      </c>
      <c r="G13" s="6">
        <v>44984</v>
      </c>
      <c r="H13" s="4">
        <v>1</v>
      </c>
      <c r="I13" s="4">
        <v>1</v>
      </c>
      <c r="J13" s="4">
        <v>1</v>
      </c>
      <c r="K13" s="4" t="s">
        <v>30</v>
      </c>
      <c r="L13" s="4">
        <v>352.5</v>
      </c>
      <c r="M13" s="4">
        <v>352.5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44983</v>
      </c>
      <c r="S13" s="6">
        <v>44999</v>
      </c>
      <c r="T13" s="4" t="s">
        <v>34</v>
      </c>
      <c r="U13" s="4">
        <v>352.5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75</v>
      </c>
      <c r="D14" s="4" t="s">
        <v>28</v>
      </c>
      <c r="E14" s="4" t="s">
        <v>70</v>
      </c>
      <c r="F14" s="6">
        <v>44983</v>
      </c>
      <c r="G14" s="6">
        <v>44984</v>
      </c>
      <c r="H14" s="4">
        <v>1</v>
      </c>
      <c r="I14" s="4">
        <v>1</v>
      </c>
      <c r="J14" s="4">
        <v>1</v>
      </c>
      <c r="K14" s="4" t="s">
        <v>30</v>
      </c>
      <c r="L14" s="4">
        <v>-368</v>
      </c>
      <c r="M14" s="4">
        <v>-368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44983</v>
      </c>
      <c r="S14" s="6">
        <v>44999</v>
      </c>
      <c r="T14" s="4" t="s">
        <v>34</v>
      </c>
      <c r="U14" s="4">
        <v>-368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43</v>
      </c>
      <c r="E15" s="4" t="s">
        <v>59</v>
      </c>
      <c r="F15" s="6">
        <v>44983</v>
      </c>
      <c r="G15" s="6">
        <v>44984</v>
      </c>
      <c r="H15" s="4">
        <v>2</v>
      </c>
      <c r="I15" s="4">
        <v>1</v>
      </c>
      <c r="J15" s="4">
        <v>2</v>
      </c>
      <c r="K15" s="4" t="s">
        <v>30</v>
      </c>
      <c r="L15" s="4">
        <v>655.2</v>
      </c>
      <c r="M15" s="4">
        <v>655.2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44983</v>
      </c>
      <c r="S15" s="6">
        <v>44999</v>
      </c>
      <c r="T15" s="4" t="s">
        <v>34</v>
      </c>
      <c r="U15" s="4">
        <v>655.2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43</v>
      </c>
      <c r="E16" s="4" t="s">
        <v>79</v>
      </c>
      <c r="F16" s="6">
        <v>44983</v>
      </c>
      <c r="G16" s="6">
        <v>44984</v>
      </c>
      <c r="H16" s="4">
        <v>1</v>
      </c>
      <c r="I16" s="4">
        <v>1</v>
      </c>
      <c r="J16" s="4">
        <v>1</v>
      </c>
      <c r="K16" s="4" t="s">
        <v>30</v>
      </c>
      <c r="L16" s="4">
        <v>320.6</v>
      </c>
      <c r="M16" s="4">
        <v>320.6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44983</v>
      </c>
      <c r="S16" s="6">
        <v>44999</v>
      </c>
      <c r="T16" s="4" t="s">
        <v>34</v>
      </c>
      <c r="U16" s="4">
        <v>320.6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43</v>
      </c>
      <c r="E17" s="4" t="s">
        <v>44</v>
      </c>
      <c r="F17" s="6">
        <v>44983</v>
      </c>
      <c r="G17" s="6">
        <v>44984</v>
      </c>
      <c r="H17" s="4">
        <v>2</v>
      </c>
      <c r="I17" s="4">
        <v>1</v>
      </c>
      <c r="J17" s="4">
        <v>2</v>
      </c>
      <c r="K17" s="4" t="s">
        <v>30</v>
      </c>
      <c r="L17" s="4">
        <v>683.2</v>
      </c>
      <c r="M17" s="4">
        <v>683.2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44983</v>
      </c>
      <c r="S17" s="6">
        <v>44999</v>
      </c>
      <c r="T17" s="4" t="s">
        <v>34</v>
      </c>
      <c r="U17" s="4">
        <v>683.2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43</v>
      </c>
      <c r="E18" s="4" t="s">
        <v>44</v>
      </c>
      <c r="F18" s="6">
        <v>44983</v>
      </c>
      <c r="G18" s="6">
        <v>44984</v>
      </c>
      <c r="H18" s="4">
        <v>1</v>
      </c>
      <c r="I18" s="4">
        <v>1</v>
      </c>
      <c r="J18" s="4">
        <v>1</v>
      </c>
      <c r="K18" s="4" t="s">
        <v>30</v>
      </c>
      <c r="L18" s="4">
        <v>341.6</v>
      </c>
      <c r="M18" s="4">
        <v>341.6</v>
      </c>
      <c r="N18" s="4" t="s">
        <v>84</v>
      </c>
      <c r="O18" s="4" t="s">
        <v>32</v>
      </c>
      <c r="P18" s="4" t="s">
        <v>33</v>
      </c>
      <c r="Q18" s="4">
        <v>0</v>
      </c>
      <c r="R18" s="7">
        <v>44983</v>
      </c>
      <c r="S18" s="6">
        <v>44999</v>
      </c>
      <c r="T18" s="4" t="s">
        <v>34</v>
      </c>
      <c r="U18" s="4">
        <v>341.6</v>
      </c>
      <c r="V18" s="4">
        <v>0</v>
      </c>
      <c r="W18" s="4">
        <v>0</v>
      </c>
      <c r="X18" s="4" t="s">
        <v>35</v>
      </c>
      <c r="Y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hidden="1" spans="1:10">
      <c r="A2" s="8" t="s">
        <v>86</v>
      </c>
      <c r="B2" s="6">
        <v>44983</v>
      </c>
      <c r="C2" s="6">
        <v>44984</v>
      </c>
      <c r="D2" s="4">
        <v>1380</v>
      </c>
      <c r="E2" s="4">
        <v>1380</v>
      </c>
      <c r="F2" s="9" t="s">
        <v>87</v>
      </c>
      <c r="G2" s="4">
        <f>D2-E2</f>
        <v>0</v>
      </c>
      <c r="H2" s="4" t="str">
        <f>$H$1&amp;F2</f>
        <v>，202302211637150021</v>
      </c>
      <c r="I2" s="4" t="e">
        <f>VLOOKUP(A2,HOP!A:U,21,0)</f>
        <v>#N/A</v>
      </c>
      <c r="J2" s="4">
        <v>2.21</v>
      </c>
    </row>
    <row r="3" s="4" customFormat="1" spans="1:9">
      <c r="A3" s="5">
        <v>999222872145119</v>
      </c>
      <c r="B3" s="6">
        <v>44981</v>
      </c>
      <c r="C3" s="6">
        <v>44984</v>
      </c>
      <c r="D3" s="4">
        <v>4159.56</v>
      </c>
      <c r="E3" s="4" t="str">
        <f>VLOOKUP(A3,HOP!A:L,12,0)</f>
        <v>4159.56</v>
      </c>
      <c r="F3" s="4" t="str">
        <f>VLOOKUP(A3,HOP!A:C,3,0)</f>
        <v>3055645</v>
      </c>
      <c r="G3" s="4">
        <f t="shared" ref="G3:G17" si="0">D3-E3</f>
        <v>0</v>
      </c>
      <c r="H3" s="4" t="str">
        <f t="shared" ref="H3:H17" si="1">$H$1&amp;F3</f>
        <v>，3055645</v>
      </c>
      <c r="I3" s="4" t="str">
        <f>VLOOKUP(A3,HOP!A:U,21,0)</f>
        <v>直连</v>
      </c>
    </row>
    <row r="4" s="4" customFormat="1" hidden="1" spans="1:10">
      <c r="A4" s="8" t="s">
        <v>88</v>
      </c>
      <c r="B4" s="6">
        <v>44982</v>
      </c>
      <c r="C4" s="6">
        <v>44984</v>
      </c>
      <c r="D4" s="4">
        <v>683.2</v>
      </c>
      <c r="E4" s="4">
        <v>683.2</v>
      </c>
      <c r="F4" s="9" t="s">
        <v>89</v>
      </c>
      <c r="G4" s="4">
        <f t="shared" si="0"/>
        <v>0</v>
      </c>
      <c r="H4" s="4" t="str">
        <f t="shared" si="1"/>
        <v>，202302222010080021</v>
      </c>
      <c r="I4" s="4" t="e">
        <f>VLOOKUP(A4,HOP!A:U,21,0)</f>
        <v>#N/A</v>
      </c>
      <c r="J4" s="4">
        <v>2.22</v>
      </c>
    </row>
    <row r="5" s="4" customFormat="1" hidden="1" spans="1:10">
      <c r="A5" s="8" t="s">
        <v>90</v>
      </c>
      <c r="B5" s="6">
        <v>44983</v>
      </c>
      <c r="C5" s="6">
        <v>44984</v>
      </c>
      <c r="D5" s="4">
        <v>266</v>
      </c>
      <c r="E5" s="4">
        <v>266</v>
      </c>
      <c r="F5" s="9" t="s">
        <v>91</v>
      </c>
      <c r="G5" s="4">
        <f t="shared" si="0"/>
        <v>0</v>
      </c>
      <c r="H5" s="4" t="str">
        <f t="shared" si="1"/>
        <v>，202302230002060075</v>
      </c>
      <c r="I5" s="4" t="e">
        <f>VLOOKUP(A5,HOP!A:U,21,0)</f>
        <v>#N/A</v>
      </c>
      <c r="J5" s="4">
        <v>2.23</v>
      </c>
    </row>
    <row r="6" s="4" customFormat="1" hidden="1" spans="1:10">
      <c r="A6" s="8" t="s">
        <v>92</v>
      </c>
      <c r="B6" s="6">
        <v>44983</v>
      </c>
      <c r="C6" s="6">
        <v>44984</v>
      </c>
      <c r="D6" s="4">
        <v>341.6</v>
      </c>
      <c r="E6" s="4">
        <v>341.6</v>
      </c>
      <c r="F6" s="9" t="s">
        <v>93</v>
      </c>
      <c r="G6" s="4">
        <f t="shared" si="0"/>
        <v>0</v>
      </c>
      <c r="H6" s="4" t="str">
        <f t="shared" si="1"/>
        <v>，202302230900190069</v>
      </c>
      <c r="I6" s="4" t="e">
        <f>VLOOKUP(A6,HOP!A:U,21,0)</f>
        <v>#N/A</v>
      </c>
      <c r="J6" s="4">
        <v>2.23</v>
      </c>
    </row>
    <row r="7" s="4" customFormat="1" spans="1:9">
      <c r="A7" s="5">
        <v>999222921894783</v>
      </c>
      <c r="B7" s="6">
        <v>44983</v>
      </c>
      <c r="C7" s="6">
        <v>44984</v>
      </c>
      <c r="D7" s="4">
        <v>1331.14</v>
      </c>
      <c r="E7" s="4" t="str">
        <f>VLOOKUP(A7,HOP!A:L,12,0)</f>
        <v>1331.14</v>
      </c>
      <c r="F7" s="4" t="str">
        <f>VLOOKUP(A7,HOP!A:C,3,0)</f>
        <v>3064118</v>
      </c>
      <c r="G7" s="4">
        <f t="shared" si="0"/>
        <v>0</v>
      </c>
      <c r="H7" s="4" t="str">
        <f t="shared" si="1"/>
        <v>，3064118</v>
      </c>
      <c r="I7" s="4" t="str">
        <f>VLOOKUP(A7,HOP!A:U,21,0)</f>
        <v>直连</v>
      </c>
    </row>
    <row r="8" s="4" customFormat="1" hidden="1" spans="1:10">
      <c r="A8" s="8" t="s">
        <v>94</v>
      </c>
      <c r="B8" s="6">
        <v>44982</v>
      </c>
      <c r="C8" s="6">
        <v>44984</v>
      </c>
      <c r="D8" s="4">
        <v>655.2</v>
      </c>
      <c r="E8" s="4">
        <v>655.2</v>
      </c>
      <c r="F8" s="9" t="s">
        <v>95</v>
      </c>
      <c r="G8" s="4">
        <f t="shared" si="0"/>
        <v>0</v>
      </c>
      <c r="H8" s="4" t="str">
        <f t="shared" si="1"/>
        <v>，202302250004120069</v>
      </c>
      <c r="I8" s="4" t="e">
        <f>VLOOKUP(A8,HOP!A:U,21,0)</f>
        <v>#N/A</v>
      </c>
      <c r="J8" s="4">
        <v>2.25</v>
      </c>
    </row>
    <row r="9" s="4" customFormat="1" hidden="1" spans="1:10">
      <c r="A9" s="8" t="s">
        <v>96</v>
      </c>
      <c r="B9" s="6">
        <v>44983</v>
      </c>
      <c r="C9" s="6">
        <v>44984</v>
      </c>
      <c r="D9" s="4">
        <v>285</v>
      </c>
      <c r="E9" s="4">
        <v>285</v>
      </c>
      <c r="F9" s="9" t="s">
        <v>97</v>
      </c>
      <c r="G9" s="4">
        <f t="shared" si="0"/>
        <v>0</v>
      </c>
      <c r="H9" s="4" t="str">
        <f t="shared" si="1"/>
        <v>，202302250954400025</v>
      </c>
      <c r="I9" s="4" t="e">
        <f>VLOOKUP(A9,HOP!A:U,21,0)</f>
        <v>#N/A</v>
      </c>
      <c r="J9" s="4">
        <v>2.25</v>
      </c>
    </row>
    <row r="10" s="4" customFormat="1" hidden="1" spans="1:10">
      <c r="A10" s="5">
        <v>22935522995</v>
      </c>
      <c r="B10" s="6">
        <v>44983</v>
      </c>
      <c r="C10" s="6">
        <v>44984</v>
      </c>
      <c r="D10" s="4">
        <v>341.6</v>
      </c>
      <c r="E10" s="4">
        <v>341.6</v>
      </c>
      <c r="F10" s="9" t="s">
        <v>98</v>
      </c>
      <c r="G10" s="4">
        <f t="shared" si="0"/>
        <v>0</v>
      </c>
      <c r="H10" s="4" t="str">
        <f t="shared" si="1"/>
        <v>，202302252132100071</v>
      </c>
      <c r="I10" s="4" t="e">
        <f>VLOOKUP(A10,HOP!A:U,21,0)</f>
        <v>#N/A</v>
      </c>
      <c r="J10" s="4">
        <v>2.25</v>
      </c>
    </row>
    <row r="11" s="4" customFormat="1" hidden="1" spans="1:10">
      <c r="A11" s="8" t="s">
        <v>99</v>
      </c>
      <c r="B11" s="6">
        <v>44983</v>
      </c>
      <c r="C11" s="6">
        <v>44984</v>
      </c>
      <c r="D11" s="4">
        <v>327.6</v>
      </c>
      <c r="E11" s="4">
        <v>327.6</v>
      </c>
      <c r="F11" s="9" t="s">
        <v>100</v>
      </c>
      <c r="G11" s="4">
        <f t="shared" si="0"/>
        <v>0</v>
      </c>
      <c r="H11" s="4" t="str">
        <f t="shared" si="1"/>
        <v>，202302260818560069</v>
      </c>
      <c r="I11" s="4" t="e">
        <f>VLOOKUP(A11,HOP!A:U,21,0)</f>
        <v>#N/A</v>
      </c>
      <c r="J11" s="4">
        <v>2.26</v>
      </c>
    </row>
    <row r="12" s="4" customFormat="1" hidden="1" spans="1:9">
      <c r="A12" s="5">
        <v>999222937652716</v>
      </c>
      <c r="B12" s="6">
        <v>44983</v>
      </c>
      <c r="C12" s="6">
        <v>44984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8" t="s">
        <v>101</v>
      </c>
      <c r="B13" s="6">
        <v>44983</v>
      </c>
      <c r="C13" s="6">
        <v>44984</v>
      </c>
      <c r="D13" s="4">
        <v>352.5</v>
      </c>
      <c r="E13" s="4">
        <v>352.5</v>
      </c>
      <c r="F13" s="9" t="s">
        <v>102</v>
      </c>
      <c r="G13" s="4">
        <f t="shared" si="0"/>
        <v>0</v>
      </c>
      <c r="H13" s="4" t="str">
        <f t="shared" si="1"/>
        <v>，202302260910260020</v>
      </c>
      <c r="I13" s="4" t="e">
        <f>VLOOKUP(A13,HOP!A:U,21,0)</f>
        <v>#N/A</v>
      </c>
      <c r="J13" s="4">
        <v>2.26</v>
      </c>
    </row>
    <row r="14" s="4" customFormat="1" hidden="1" spans="1:10">
      <c r="A14" s="8" t="s">
        <v>103</v>
      </c>
      <c r="B14" s="6">
        <v>44983</v>
      </c>
      <c r="C14" s="6">
        <v>44984</v>
      </c>
      <c r="D14" s="4">
        <v>655.2</v>
      </c>
      <c r="E14" s="4">
        <v>655.2</v>
      </c>
      <c r="F14" s="9" t="s">
        <v>104</v>
      </c>
      <c r="G14" s="4">
        <f t="shared" si="0"/>
        <v>0</v>
      </c>
      <c r="H14" s="4" t="str">
        <f t="shared" si="1"/>
        <v>，202302261128070020</v>
      </c>
      <c r="I14" s="4" t="e">
        <f>VLOOKUP(A14,HOP!A:U,21,0)</f>
        <v>#N/A</v>
      </c>
      <c r="J14" s="4">
        <v>2.26</v>
      </c>
    </row>
    <row r="15" s="4" customFormat="1" hidden="1" spans="1:10">
      <c r="A15" s="8" t="s">
        <v>105</v>
      </c>
      <c r="B15" s="6">
        <v>44983</v>
      </c>
      <c r="C15" s="6">
        <v>44984</v>
      </c>
      <c r="D15" s="4">
        <v>320.6</v>
      </c>
      <c r="E15" s="4">
        <v>320.6</v>
      </c>
      <c r="F15" s="9" t="s">
        <v>106</v>
      </c>
      <c r="G15" s="4">
        <f t="shared" si="0"/>
        <v>0</v>
      </c>
      <c r="H15" s="4" t="str">
        <f t="shared" si="1"/>
        <v>，202302261530000020</v>
      </c>
      <c r="I15" s="4" t="e">
        <f>VLOOKUP(A15,HOP!A:U,21,0)</f>
        <v>#N/A</v>
      </c>
      <c r="J15" s="4">
        <v>2.26</v>
      </c>
    </row>
    <row r="16" s="4" customFormat="1" hidden="1" spans="1:10">
      <c r="A16" s="8" t="s">
        <v>107</v>
      </c>
      <c r="B16" s="6">
        <v>44983</v>
      </c>
      <c r="C16" s="6">
        <v>44984</v>
      </c>
      <c r="D16" s="4">
        <v>683.2</v>
      </c>
      <c r="E16" s="4">
        <v>683.2</v>
      </c>
      <c r="F16" s="9" t="s">
        <v>108</v>
      </c>
      <c r="G16" s="4">
        <f t="shared" si="0"/>
        <v>0</v>
      </c>
      <c r="H16" s="4" t="str">
        <f t="shared" si="1"/>
        <v>，202302261801330068</v>
      </c>
      <c r="I16" s="4" t="e">
        <f>VLOOKUP(A16,HOP!A:U,21,0)</f>
        <v>#N/A</v>
      </c>
      <c r="J16" s="4">
        <v>2.26</v>
      </c>
    </row>
    <row r="17" s="4" customFormat="1" hidden="1" spans="1:10">
      <c r="A17" s="8" t="s">
        <v>109</v>
      </c>
      <c r="B17" s="6">
        <v>44983</v>
      </c>
      <c r="C17" s="6">
        <v>44984</v>
      </c>
      <c r="D17" s="4">
        <v>341.6</v>
      </c>
      <c r="E17" s="4">
        <v>341.6</v>
      </c>
      <c r="F17" s="9" t="s">
        <v>110</v>
      </c>
      <c r="G17" s="4">
        <f t="shared" si="0"/>
        <v>0</v>
      </c>
      <c r="H17" s="4" t="str">
        <f t="shared" si="1"/>
        <v>，202302262040370021</v>
      </c>
      <c r="I17" s="4" t="e">
        <f>VLOOKUP(A17,HOP!A:U,21,0)</f>
        <v>#N/A</v>
      </c>
      <c r="J17" s="4">
        <v>2.26</v>
      </c>
    </row>
    <row r="19" spans="4:4">
      <c r="D19" s="4">
        <f>SUM(D2:D18)</f>
        <v>12124</v>
      </c>
    </row>
    <row r="23" spans="1:4">
      <c r="A23" s="4" t="s">
        <v>111</v>
      </c>
      <c r="C23" s="4">
        <v>5490.7</v>
      </c>
      <c r="D23" s="4">
        <v>6278.93</v>
      </c>
    </row>
    <row r="24" spans="1:4">
      <c r="A24" s="4" t="s">
        <v>112</v>
      </c>
      <c r="C24" s="4">
        <v>6633.3</v>
      </c>
      <c r="D24" s="4">
        <v>7585.55</v>
      </c>
    </row>
    <row r="25" spans="1:4">
      <c r="A25" s="4" t="s">
        <v>113</v>
      </c>
      <c r="C25" s="4">
        <f>SUBTOTAL(9,C23:C24)</f>
        <v>12124</v>
      </c>
      <c r="D25" s="4">
        <f>SUBTOTAL(9,D23:D24)</f>
        <v>13864.48</v>
      </c>
    </row>
    <row r="26" spans="1:1">
      <c r="A26" s="4" t="s">
        <v>114</v>
      </c>
    </row>
  </sheetData>
  <autoFilter ref="A1:X17">
    <filterColumn colId="3">
      <filters>
        <filter val="1380"/>
        <filter val="655.2"/>
        <filter val="683.2"/>
        <filter val="1331.14"/>
        <filter val="285"/>
        <filter val="352.5"/>
        <filter val="266"/>
        <filter val="320.6"/>
        <filter val="327.6"/>
        <filter val="341.6"/>
        <filter val="4159.56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3">
        <v>999222921894783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  <c r="U2" s="1" t="s">
        <v>150</v>
      </c>
      <c r="V2" s="1" t="s">
        <v>151</v>
      </c>
    </row>
    <row r="3" s="1" customFormat="1" spans="1:22">
      <c r="A3" s="3">
        <v>999222872145119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134</v>
      </c>
      <c r="G3" s="1" t="s">
        <v>139</v>
      </c>
      <c r="H3" s="1" t="s">
        <v>140</v>
      </c>
      <c r="I3" s="1" t="s">
        <v>156</v>
      </c>
      <c r="J3" s="1" t="s">
        <v>142</v>
      </c>
      <c r="K3" s="1" t="s">
        <v>156</v>
      </c>
      <c r="L3" s="1" t="s">
        <v>156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157</v>
      </c>
      <c r="S3" s="1" t="s">
        <v>148</v>
      </c>
      <c r="T3" s="1" t="s">
        <v>149</v>
      </c>
      <c r="U3" s="1" t="s">
        <v>150</v>
      </c>
      <c r="V3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2023-03-14T01:25:13Z</dcterms:created>
  <dcterms:modified xsi:type="dcterms:W3CDTF">2023-03-14T01:49:17Z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16117A7BBC8E4D3B8C6527DE379F0ABF</vt:lpwstr>
  </property>
  <property fmtid="{D5CDD505-2E9C-101B-9397-08002B2CF9AE}" pid="3" name="KSOProductBuildVer">
    <vt:lpwstr>2052-11.1.0.13703</vt:lpwstr>
  </property>
</Properties>
</file>