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<sst xmlns="http://schemas.openxmlformats.org/spreadsheetml/2006/main" count="375" uniqueCount="184">
  <si>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</si>
  <si>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</si>
  <si>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</si>
  <si>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</si>
  <si>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</si>
  <si>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</si>
  <si>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</si>
  <si>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</si>
  <si>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</si>
  <si>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</si>
  <si>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</si>
  <si>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</si>
  <si>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</si>
  <si>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</si>
  <si>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</si>
  <si>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</si>
  <si>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</si>
  <si>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</si>
  <si>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</si>
  <si>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</si>
  <si>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</si>
  <si>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</si>
  <si>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</si>
  <si>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</si>
  <si>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</si>
  <si>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21562284747	</t>
  </si>
  <si>
    <t>Ctrip</t>
  </si>
  <si>
    <t>正常</t>
  </si>
  <si>
    <t>[东京]新宿华盛顿酒店(Shinjuku Washington Hotel)(23861707)</t>
  </si>
  <si>
    <t>标准双床房(至少连住2晚及以上)</t>
  </si>
  <si>
    <t>USD</t>
  </si>
  <si>
    <t>Rubi/Rodney Tiampo</t>
  </si>
  <si>
    <t>CA6352230313USD-W</t>
  </si>
  <si>
    <t>未提现</t>
  </si>
  <si>
    <t>携程开票</t>
  </si>
  <si>
    <t xml:space="preserve">2756508	</t>
  </si>
  <si>
    <t xml:space="preserve">240199342	</t>
  </si>
  <si>
    <t xml:space="preserve">999222594255146	</t>
  </si>
  <si>
    <t>[吉隆坡]吉隆坡 EQ 酒店(EQ Kuala Lumpur)(70735267)</t>
  </si>
  <si>
    <t>豪华双床房(至少连住2晚及以上)&lt;早餐&gt;</t>
  </si>
  <si>
    <t>KIM/OH SUNG</t>
  </si>
  <si>
    <t xml:space="preserve">3014017	</t>
  </si>
  <si>
    <t xml:space="preserve">30366577-1	</t>
  </si>
  <si>
    <t xml:space="preserve">999222937666619	</t>
  </si>
  <si>
    <t>[吉隆坡]吉隆坡维雅酒店(VE Hotel &amp; Residence)(8981878)</t>
  </si>
  <si>
    <t>豪华房(至少连住2晚及以上)&lt;早餐&gt;</t>
  </si>
  <si>
    <t>BALTAZAR/MARY ANNE K</t>
  </si>
  <si>
    <t xml:space="preserve">3066862	</t>
  </si>
  <si>
    <t xml:space="preserve">16786351	</t>
  </si>
  <si>
    <t xml:space="preserve">999222944763823	</t>
  </si>
  <si>
    <t>[新山]新山凯贝丽酒店式服务公寓(Capri by Fraser Johor Bahru)(39573294)</t>
  </si>
  <si>
    <t>豪华特大床一室房(至少连住2晚及以上)&lt;早餐&gt;</t>
  </si>
  <si>
    <t>Lim/James</t>
  </si>
  <si>
    <t xml:space="preserve">3068628	</t>
  </si>
  <si>
    <t xml:space="preserve">44422673-1	</t>
  </si>
  <si>
    <t xml:space="preserve">999222976184695	</t>
  </si>
  <si>
    <t>[莎阿南]莎亚南凯煌大酒店(Concorde Hotel Shah Alam)(15629041)</t>
  </si>
  <si>
    <t>ABDUL WAHAB/MOHD HAFIZUL</t>
  </si>
  <si>
    <t xml:space="preserve">3078228	</t>
  </si>
  <si>
    <t xml:space="preserve">1466182285	</t>
  </si>
  <si>
    <t xml:space="preserve">999222977874545	</t>
  </si>
  <si>
    <t>[曼谷]宜必思尚品曼谷素坤逸康福酒店(Ibis Styles Bangkok Sukhumvit Phra Khanong)(17974084)</t>
  </si>
  <si>
    <t>WALTGAARD/SARANYA</t>
  </si>
  <si>
    <t xml:space="preserve">3078797	</t>
  </si>
  <si>
    <t xml:space="preserve">321925	</t>
  </si>
  <si>
    <t xml:space="preserve">999223033401513	</t>
  </si>
  <si>
    <t>Ban/JaeHyun</t>
  </si>
  <si>
    <t xml:space="preserve">3095572	</t>
  </si>
  <si>
    <t xml:space="preserve">322778	</t>
  </si>
  <si>
    <t xml:space="preserve">999223046982594	</t>
  </si>
  <si>
    <t>标准大床房(至少连住2晚及以上)</t>
  </si>
  <si>
    <t>Randhawa/Hanmol</t>
  </si>
  <si>
    <t xml:space="preserve">3099073	</t>
  </si>
  <si>
    <t xml:space="preserve">323008	</t>
  </si>
  <si>
    <t xml:space="preserve">999223069778998	</t>
  </si>
  <si>
    <t>[曼谷]曼谷都市酒店(Metropole Bangkok)(7906883)</t>
  </si>
  <si>
    <t>标准双床开放式房带厨房(至少连住2晚及以上)</t>
  </si>
  <si>
    <t>HE/LEI,ZHANG/YANPING</t>
  </si>
  <si>
    <t xml:space="preserve">3105259	</t>
  </si>
  <si>
    <t xml:space="preserve">26146	</t>
  </si>
  <si>
    <t>，</t>
  </si>
  <si>
    <t>A230313102000481</t>
  </si>
  <si>
    <t>A230313102049481</t>
  </si>
  <si>
    <t>USD / THB 当前参考汇率: 34.644</t>
  </si>
  <si>
    <t>总计：2274 USD/
78780.46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</si>
  <si>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</si>
  <si>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</si>
  <si>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</si>
  <si>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</si>
  <si>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</si>
  <si>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</si>
  <si>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</si>
  <si>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</si>
  <si>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</si>
  <si>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</si>
  <si>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</si>
  <si>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</si>
  <si>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</si>
  <si>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</si>
  <si>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</si>
  <si>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</si>
  <si>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</si>
  <si>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</si>
  <si>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</si>
  <si>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</si>
  <si>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3105259</t>
  </si>
  <si>
    <t>曼谷都市酒店</t>
  </si>
  <si>
    <t>HE LEI,ZHANG YANPING</t>
  </si>
  <si>
    <t>2023-03-09</t>
  </si>
  <si>
    <t>退房日周结</t>
  </si>
  <si>
    <t>659.99</t>
  </si>
  <si>
    <t>95.00</t>
  </si>
  <si>
    <t>0</t>
  </si>
  <si>
    <t>0.00</t>
  </si>
  <si>
    <t>携程国际直连(CIT)</t>
  </si>
  <si>
    <t>01.011176</t>
  </si>
  <si>
    <t>2023-03-07 17:32:59</t>
  </si>
  <si>
    <t>否</t>
  </si>
  <si>
    <t>CIT(Thailand) CO,. Ltd</t>
  </si>
  <si>
    <t>直连</t>
  </si>
  <si>
    <t>泰国</t>
  </si>
  <si>
    <t>2023-03-06</t>
  </si>
  <si>
    <t>3099073</t>
  </si>
  <si>
    <t>宜必思尚品曼谷素坤逸康福酒店</t>
  </si>
  <si>
    <t>Randhawa Hanmol</t>
  </si>
  <si>
    <t>525.86</t>
  </si>
  <si>
    <t>76.00</t>
  </si>
  <si>
    <t>2023-03-06 16:29:56</t>
  </si>
  <si>
    <t>直采</t>
  </si>
  <si>
    <t>2023-03-05</t>
  </si>
  <si>
    <t>3095572</t>
  </si>
  <si>
    <t>Ban JaeHyun</t>
  </si>
  <si>
    <t>2023-03-08</t>
  </si>
  <si>
    <t>2023-03-05 19:37:45</t>
  </si>
  <si>
    <t>2023-03-01</t>
  </si>
  <si>
    <t>3078797</t>
  </si>
  <si>
    <t>WALTGAARD SARANYA</t>
  </si>
  <si>
    <t>2023-03-03</t>
  </si>
  <si>
    <t>2314.45</t>
  </si>
  <si>
    <t>333.00</t>
  </si>
  <si>
    <t>2023-03-01 21:16:56</t>
  </si>
  <si>
    <t>3078228</t>
  </si>
  <si>
    <t>莎亚南凯煌大酒店</t>
  </si>
  <si>
    <t>ABDUL WAHAB MOHD HAFIZUL</t>
  </si>
  <si>
    <t>667.23</t>
  </si>
  <si>
    <t>96.00</t>
  </si>
  <si>
    <t>2023-03-01 19:56:06</t>
  </si>
  <si>
    <t>马来西亚</t>
  </si>
  <si>
    <t>2023-02-26</t>
  </si>
  <si>
    <t>3068628</t>
  </si>
  <si>
    <t>新山凯贝丽酒店式服务公寓</t>
  </si>
  <si>
    <t>Lim James</t>
  </si>
  <si>
    <t>2023-03-10</t>
  </si>
  <si>
    <t>2023-03-12</t>
  </si>
  <si>
    <t>1290.50</t>
  </si>
  <si>
    <t>185.00</t>
  </si>
  <si>
    <t>2023-02-27 14:55:31</t>
  </si>
  <si>
    <t>3066862</t>
  </si>
  <si>
    <t>吉隆坡维雅酒店</t>
  </si>
  <si>
    <t>BALTAZAR MARY ANNE K</t>
  </si>
  <si>
    <t>1478.13</t>
  </si>
  <si>
    <t>212.00</t>
  </si>
  <si>
    <t>2023-02-27 10:50:44</t>
  </si>
  <si>
    <t>999222944763823-1</t>
  </si>
  <si>
    <t>2023-02-20</t>
  </si>
  <si>
    <t>3049843</t>
  </si>
  <si>
    <t>RMB</t>
  </si>
  <si>
    <t>2023-02-27 14:54:48</t>
  </si>
  <si>
    <t>2023-02-08</t>
  </si>
  <si>
    <t>3014017</t>
  </si>
  <si>
    <t>吉隆坡EQ酒店</t>
  </si>
  <si>
    <t>KIM OH SUNG</t>
  </si>
  <si>
    <t>4412.88</t>
  </si>
  <si>
    <t>648.00</t>
  </si>
  <si>
    <t>2023-02-09 13:34:06</t>
  </si>
  <si>
    <t>2022-10-24</t>
  </si>
  <si>
    <t>2756508</t>
  </si>
  <si>
    <t>新宿华盛顿酒店</t>
  </si>
  <si>
    <t>Rubi Rodney Tiampo</t>
  </si>
  <si>
    <t>2023-03-04</t>
  </si>
  <si>
    <t>4007.59</t>
  </si>
  <si>
    <t>553.00</t>
  </si>
  <si>
    <t>2022-10-24 09:52:12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</si>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</sst>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447675</xdr:colOff>
      <xdr:row>53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24902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44991</v>
      </c>
      <c r="H2" s="4">
        <v>1</v>
      </c>
      <c r="I2" s="4">
        <v>2</v>
      </c>
      <c r="J2" s="4">
        <v>2</v>
      </c>
      <c r="K2" s="4" t="s">
        <v>30</v>
      </c>
      <c r="L2" s="4">
        <v>553</v>
      </c>
      <c r="M2" s="4">
        <v>553</v>
      </c>
      <c r="N2" s="4" t="s">
        <v>31</v>
      </c>
      <c r="O2" s="4" t="s">
        <v>32</v>
      </c>
      <c r="P2" s="4" t="s">
        <v>33</v>
      </c>
      <c r="Q2" s="4">
        <v>0</v>
      </c>
      <c r="R2" s="7">
        <v>44858</v>
      </c>
      <c r="S2" s="6">
        <v>44998</v>
      </c>
      <c r="T2" s="4" t="s">
        <v>34</v>
      </c>
      <c r="U2" s="4">
        <v>553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44990</v>
      </c>
      <c r="G3" s="6">
        <v>44994</v>
      </c>
      <c r="H3" s="4">
        <v>1</v>
      </c>
      <c r="I3" s="4">
        <v>4</v>
      </c>
      <c r="J3" s="4">
        <v>4</v>
      </c>
      <c r="K3" s="4" t="s">
        <v>30</v>
      </c>
      <c r="L3" s="4">
        <v>648</v>
      </c>
      <c r="M3" s="4">
        <v>648</v>
      </c>
      <c r="N3" s="4" t="s">
        <v>40</v>
      </c>
      <c r="O3" s="4" t="s">
        <v>32</v>
      </c>
      <c r="P3" s="4" t="s">
        <v>33</v>
      </c>
      <c r="Q3" s="4">
        <v>0</v>
      </c>
      <c r="R3" s="7">
        <v>44965</v>
      </c>
      <c r="S3" s="6">
        <v>44998</v>
      </c>
      <c r="T3" s="4" t="s">
        <v>34</v>
      </c>
      <c r="U3" s="4">
        <v>648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44991</v>
      </c>
      <c r="G4" s="6">
        <v>44995</v>
      </c>
      <c r="H4" s="4">
        <v>1</v>
      </c>
      <c r="I4" s="4">
        <v>4</v>
      </c>
      <c r="J4" s="4">
        <v>4</v>
      </c>
      <c r="K4" s="4" t="s">
        <v>30</v>
      </c>
      <c r="L4" s="4">
        <v>212</v>
      </c>
      <c r="M4" s="4">
        <v>212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44998</v>
      </c>
      <c r="T4" s="4" t="s">
        <v>34</v>
      </c>
      <c r="U4" s="4">
        <v>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44995</v>
      </c>
      <c r="G5" s="6">
        <v>44997</v>
      </c>
      <c r="H5" s="4">
        <v>1</v>
      </c>
      <c r="I5" s="4">
        <v>2</v>
      </c>
      <c r="J5" s="4">
        <v>2</v>
      </c>
      <c r="K5" s="4" t="s">
        <v>30</v>
      </c>
      <c r="L5" s="4">
        <v>185</v>
      </c>
      <c r="M5" s="4">
        <v>185</v>
      </c>
      <c r="N5" s="4" t="s">
        <v>52</v>
      </c>
      <c r="O5" s="4" t="s">
        <v>32</v>
      </c>
      <c r="P5" s="4" t="s">
        <v>33</v>
      </c>
      <c r="Q5" s="4">
        <v>0</v>
      </c>
      <c r="R5" s="7">
        <v>44983</v>
      </c>
      <c r="S5" s="6">
        <v>44998</v>
      </c>
      <c r="T5" s="4" t="s">
        <v>34</v>
      </c>
      <c r="U5" s="4">
        <v>185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45</v>
      </c>
      <c r="F6" s="6">
        <v>44992</v>
      </c>
      <c r="G6" s="6">
        <v>44994</v>
      </c>
      <c r="H6" s="4">
        <v>1</v>
      </c>
      <c r="I6" s="4">
        <v>2</v>
      </c>
      <c r="J6" s="4">
        <v>2</v>
      </c>
      <c r="K6" s="4" t="s">
        <v>30</v>
      </c>
      <c r="L6" s="4">
        <v>96</v>
      </c>
      <c r="M6" s="4">
        <v>96</v>
      </c>
      <c r="N6" s="4" t="s">
        <v>57</v>
      </c>
      <c r="O6" s="4" t="s">
        <v>32</v>
      </c>
      <c r="P6" s="4" t="s">
        <v>33</v>
      </c>
      <c r="Q6" s="4">
        <v>0</v>
      </c>
      <c r="R6" s="7">
        <v>44986</v>
      </c>
      <c r="S6" s="6">
        <v>44998</v>
      </c>
      <c r="T6" s="4" t="s">
        <v>34</v>
      </c>
      <c r="U6" s="4">
        <v>96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7">
      <c r="A7" s="4" t="s">
        <v>60</v>
      </c>
      <c r="B7" s="4" t="s">
        <v>26</v>
      </c>
      <c r="C7" s="4" t="s">
        <v>27</v>
      </c>
      <c r="D7" s="4" t="s">
        <v>61</v>
      </c>
      <c r="E7" s="4" t="s">
        <v>29</v>
      </c>
      <c r="F7" s="6">
        <v>44988</v>
      </c>
      <c r="G7" s="6">
        <v>44991</v>
      </c>
      <c r="H7" s="4">
        <v>3</v>
      </c>
      <c r="I7" s="4">
        <v>3</v>
      </c>
      <c r="J7" s="4">
        <v>9</v>
      </c>
      <c r="K7" s="4" t="s">
        <v>30</v>
      </c>
      <c r="L7" s="4">
        <v>333</v>
      </c>
      <c r="M7" s="4">
        <v>333</v>
      </c>
      <c r="N7" s="4" t="s">
        <v>62</v>
      </c>
      <c r="O7" s="4" t="s">
        <v>32</v>
      </c>
      <c r="P7" s="4" t="s">
        <v>33</v>
      </c>
      <c r="Q7" s="4">
        <v>0</v>
      </c>
      <c r="R7" s="7">
        <v>44986</v>
      </c>
      <c r="S7" s="6">
        <v>44998</v>
      </c>
      <c r="T7" s="4" t="s">
        <v>34</v>
      </c>
      <c r="U7" s="4">
        <v>333</v>
      </c>
      <c r="V7" s="4">
        <v>0</v>
      </c>
      <c r="W7" s="4">
        <v>0</v>
      </c>
      <c r="X7" s="4" t="s">
        <v>63</v>
      </c>
      <c r="Y7" s="4">
        <v>321923</v>
      </c>
      <c r="Z7" s="4">
        <v>321924</v>
      </c>
      <c r="AA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61</v>
      </c>
      <c r="E8" s="4" t="s">
        <v>29</v>
      </c>
      <c r="F8" s="6">
        <v>44991</v>
      </c>
      <c r="G8" s="6">
        <v>44993</v>
      </c>
      <c r="H8" s="4">
        <v>1</v>
      </c>
      <c r="I8" s="4">
        <v>2</v>
      </c>
      <c r="J8" s="4">
        <v>2</v>
      </c>
      <c r="K8" s="4" t="s">
        <v>30</v>
      </c>
      <c r="L8" s="4">
        <v>76</v>
      </c>
      <c r="M8" s="4">
        <v>76</v>
      </c>
      <c r="N8" s="4" t="s">
        <v>66</v>
      </c>
      <c r="O8" s="4" t="s">
        <v>32</v>
      </c>
      <c r="P8" s="4" t="s">
        <v>33</v>
      </c>
      <c r="Q8" s="4">
        <v>0</v>
      </c>
      <c r="R8" s="7">
        <v>44990</v>
      </c>
      <c r="S8" s="6">
        <v>44998</v>
      </c>
      <c r="T8" s="4" t="s">
        <v>34</v>
      </c>
      <c r="U8" s="4">
        <v>76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61</v>
      </c>
      <c r="E9" s="4" t="s">
        <v>70</v>
      </c>
      <c r="F9" s="6">
        <v>44992</v>
      </c>
      <c r="G9" s="6">
        <v>44994</v>
      </c>
      <c r="H9" s="4">
        <v>1</v>
      </c>
      <c r="I9" s="4">
        <v>2</v>
      </c>
      <c r="J9" s="4">
        <v>2</v>
      </c>
      <c r="K9" s="4" t="s">
        <v>30</v>
      </c>
      <c r="L9" s="4">
        <v>76</v>
      </c>
      <c r="M9" s="4">
        <v>76</v>
      </c>
      <c r="N9" s="4" t="s">
        <v>71</v>
      </c>
      <c r="O9" s="4" t="s">
        <v>32</v>
      </c>
      <c r="P9" s="4" t="s">
        <v>33</v>
      </c>
      <c r="Q9" s="4">
        <v>0</v>
      </c>
      <c r="R9" s="7">
        <v>44991</v>
      </c>
      <c r="S9" s="6">
        <v>44998</v>
      </c>
      <c r="T9" s="4" t="s">
        <v>34</v>
      </c>
      <c r="U9" s="4">
        <v>76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44992</v>
      </c>
      <c r="G10" s="6">
        <v>44994</v>
      </c>
      <c r="H10" s="4">
        <v>1</v>
      </c>
      <c r="I10" s="4">
        <v>2</v>
      </c>
      <c r="J10" s="4">
        <v>2</v>
      </c>
      <c r="K10" s="4" t="s">
        <v>30</v>
      </c>
      <c r="L10" s="4">
        <v>95</v>
      </c>
      <c r="M10" s="4">
        <v>95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44992</v>
      </c>
      <c r="S10" s="6">
        <v>44998</v>
      </c>
      <c r="T10" s="4" t="s">
        <v>34</v>
      </c>
      <c r="U10" s="4">
        <v>95</v>
      </c>
      <c r="V10" s="4">
        <v>0</v>
      </c>
      <c r="W10" s="4">
        <v>0</v>
      </c>
      <c r="X10" s="4" t="s">
        <v>78</v>
      </c>
      <c r="Y10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21562284747</v>
      </c>
      <c r="B2" s="6">
        <v>44989</v>
      </c>
      <c r="C2" s="6">
        <v>44991</v>
      </c>
      <c r="D2" s="4">
        <v>553</v>
      </c>
      <c r="E2" s="4" t="str">
        <f>VLOOKUP(A2,HOP!A:L,12,0)</f>
        <v>553.00</v>
      </c>
      <c r="F2" s="4" t="str">
        <f>VLOOKUP(A2,HOP!A:C,3,0)</f>
        <v>2756508</v>
      </c>
      <c r="G2" s="4">
        <f>D2-E2</f>
        <v>0</v>
      </c>
      <c r="H2" s="4" t="str">
        <f>$H$1&amp;F2</f>
        <v>，2756508</v>
      </c>
      <c r="I2" s="4" t="str">
        <f>VLOOKUP(A2,HOP!A:U,21,0)</f>
        <v>直采</v>
      </c>
    </row>
    <row r="3" s="4" customFormat="1" spans="1:9">
      <c r="A3" s="5">
        <v>999222594255146</v>
      </c>
      <c r="B3" s="6">
        <v>44990</v>
      </c>
      <c r="C3" s="6">
        <v>44994</v>
      </c>
      <c r="D3" s="4">
        <v>648</v>
      </c>
      <c r="E3" s="4" t="str">
        <f>VLOOKUP(A3,HOP!A:L,12,0)</f>
        <v>648.00</v>
      </c>
      <c r="F3" s="4" t="str">
        <f>VLOOKUP(A3,HOP!A:C,3,0)</f>
        <v>3014017</v>
      </c>
      <c r="G3" s="4">
        <f t="shared" ref="G3:G10" si="0">D3-E3</f>
        <v>0</v>
      </c>
      <c r="H3" s="4" t="str">
        <f t="shared" ref="H3:H10" si="1">$H$1&amp;F3</f>
        <v>，3014017</v>
      </c>
      <c r="I3" s="4" t="str">
        <f>VLOOKUP(A3,HOP!A:U,21,0)</f>
        <v>直采</v>
      </c>
    </row>
    <row r="4" s="4" customFormat="1" spans="1:9">
      <c r="A4" s="5">
        <v>999222937666619</v>
      </c>
      <c r="B4" s="6">
        <v>44991</v>
      </c>
      <c r="C4" s="6">
        <v>44995</v>
      </c>
      <c r="D4" s="4">
        <v>212</v>
      </c>
      <c r="E4" s="4" t="str">
        <f>VLOOKUP(A4,HOP!A:L,12,0)</f>
        <v>212.00</v>
      </c>
      <c r="F4" s="4" t="str">
        <f>VLOOKUP(A4,HOP!A:C,3,0)</f>
        <v>3066862</v>
      </c>
      <c r="G4" s="4">
        <f t="shared" si="0"/>
        <v>0</v>
      </c>
      <c r="H4" s="4" t="str">
        <f t="shared" si="1"/>
        <v>，3066862</v>
      </c>
      <c r="I4" s="4" t="str">
        <f>VLOOKUP(A4,HOP!A:U,21,0)</f>
        <v>直采</v>
      </c>
    </row>
    <row r="5" s="4" customFormat="1" spans="1:9">
      <c r="A5" s="5">
        <v>999222944763823</v>
      </c>
      <c r="B5" s="6">
        <v>44995</v>
      </c>
      <c r="C5" s="6">
        <v>44997</v>
      </c>
      <c r="D5" s="4">
        <v>185</v>
      </c>
      <c r="E5" s="4" t="str">
        <f>VLOOKUP(A5,HOP!A:L,12,0)</f>
        <v>185.00</v>
      </c>
      <c r="F5" s="4" t="str">
        <f>VLOOKUP(A5,HOP!A:C,3,0)</f>
        <v>3068628</v>
      </c>
      <c r="G5" s="4">
        <f t="shared" si="0"/>
        <v>0</v>
      </c>
      <c r="H5" s="4" t="str">
        <f t="shared" si="1"/>
        <v>，3068628</v>
      </c>
      <c r="I5" s="4" t="str">
        <f>VLOOKUP(A5,HOP!A:U,21,0)</f>
        <v>直采</v>
      </c>
    </row>
    <row r="6" s="4" customFormat="1" spans="1:9">
      <c r="A6" s="5">
        <v>999222976184695</v>
      </c>
      <c r="B6" s="6">
        <v>44992</v>
      </c>
      <c r="C6" s="6">
        <v>44994</v>
      </c>
      <c r="D6" s="4">
        <v>96</v>
      </c>
      <c r="E6" s="4" t="str">
        <f>VLOOKUP(A6,HOP!A:L,12,0)</f>
        <v>96.00</v>
      </c>
      <c r="F6" s="4" t="str">
        <f>VLOOKUP(A6,HOP!A:C,3,0)</f>
        <v>3078228</v>
      </c>
      <c r="G6" s="4">
        <f t="shared" si="0"/>
        <v>0</v>
      </c>
      <c r="H6" s="4" t="str">
        <f t="shared" si="1"/>
        <v>，3078228</v>
      </c>
      <c r="I6" s="4" t="str">
        <f>VLOOKUP(A6,HOP!A:U,21,0)</f>
        <v>直连</v>
      </c>
    </row>
    <row r="7" s="4" customFormat="1" spans="1:9">
      <c r="A7" s="5">
        <v>999222977874545</v>
      </c>
      <c r="B7" s="6">
        <v>44988</v>
      </c>
      <c r="C7" s="6">
        <v>44991</v>
      </c>
      <c r="D7" s="4">
        <v>333</v>
      </c>
      <c r="E7" s="4" t="str">
        <f>VLOOKUP(A7,HOP!A:L,12,0)</f>
        <v>333.00</v>
      </c>
      <c r="F7" s="4" t="str">
        <f>VLOOKUP(A7,HOP!A:C,3,0)</f>
        <v>3078797</v>
      </c>
      <c r="G7" s="4">
        <f t="shared" si="0"/>
        <v>0</v>
      </c>
      <c r="H7" s="4" t="str">
        <f t="shared" si="1"/>
        <v>，3078797</v>
      </c>
      <c r="I7" s="4" t="str">
        <f>VLOOKUP(A7,HOP!A:U,21,0)</f>
        <v>直采</v>
      </c>
    </row>
    <row r="8" s="4" customFormat="1" spans="1:9">
      <c r="A8" s="5">
        <v>999223033401513</v>
      </c>
      <c r="B8" s="6">
        <v>44991</v>
      </c>
      <c r="C8" s="6">
        <v>44993</v>
      </c>
      <c r="D8" s="4">
        <v>76</v>
      </c>
      <c r="E8" s="4" t="str">
        <f>VLOOKUP(A8,HOP!A:L,12,0)</f>
        <v>76.00</v>
      </c>
      <c r="F8" s="4" t="str">
        <f>VLOOKUP(A8,HOP!A:C,3,0)</f>
        <v>3095572</v>
      </c>
      <c r="G8" s="4">
        <f t="shared" si="0"/>
        <v>0</v>
      </c>
      <c r="H8" s="4" t="str">
        <f t="shared" si="1"/>
        <v>，3095572</v>
      </c>
      <c r="I8" s="4" t="str">
        <f>VLOOKUP(A8,HOP!A:U,21,0)</f>
        <v>直采</v>
      </c>
    </row>
    <row r="9" s="4" customFormat="1" spans="1:9">
      <c r="A9" s="5">
        <v>999223046982594</v>
      </c>
      <c r="B9" s="6">
        <v>44992</v>
      </c>
      <c r="C9" s="6">
        <v>44994</v>
      </c>
      <c r="D9" s="4">
        <v>76</v>
      </c>
      <c r="E9" s="4" t="str">
        <f>VLOOKUP(A9,HOP!A:L,12,0)</f>
        <v>76.00</v>
      </c>
      <c r="F9" s="4" t="str">
        <f>VLOOKUP(A9,HOP!A:C,3,0)</f>
        <v>3099073</v>
      </c>
      <c r="G9" s="4">
        <f t="shared" si="0"/>
        <v>0</v>
      </c>
      <c r="H9" s="4" t="str">
        <f t="shared" si="1"/>
        <v>，3099073</v>
      </c>
      <c r="I9" s="4" t="str">
        <f>VLOOKUP(A9,HOP!A:U,21,0)</f>
        <v>直采</v>
      </c>
    </row>
    <row r="10" s="4" customFormat="1" spans="1:9">
      <c r="A10" s="5">
        <v>999223069778998</v>
      </c>
      <c r="B10" s="6">
        <v>44992</v>
      </c>
      <c r="C10" s="6">
        <v>44994</v>
      </c>
      <c r="D10" s="4">
        <v>95</v>
      </c>
      <c r="E10" s="4" t="str">
        <f>VLOOKUP(A10,HOP!A:L,12,0)</f>
        <v>95.00</v>
      </c>
      <c r="F10" s="4" t="str">
        <f>VLOOKUP(A10,HOP!A:C,3,0)</f>
        <v>3105259</v>
      </c>
      <c r="G10" s="4">
        <f t="shared" si="0"/>
        <v>0</v>
      </c>
      <c r="H10" s="4" t="str">
        <f t="shared" si="1"/>
        <v>，3105259</v>
      </c>
      <c r="I10" s="4" t="str">
        <f>VLOOKUP(A10,HOP!A:U,21,0)</f>
        <v>直连</v>
      </c>
    </row>
    <row r="12" spans="4:4">
      <c r="D12" s="4">
        <f>SUM(D2:D11)</f>
        <v>2274</v>
      </c>
    </row>
    <row r="16" spans="1:4">
      <c r="A16" s="4" t="s">
        <v>81</v>
      </c>
      <c r="C16" s="4">
        <v>2083</v>
      </c>
      <c r="D16" s="4">
        <v>72163.45</v>
      </c>
    </row>
    <row r="17" spans="1:4">
      <c r="A17" s="4" t="s">
        <v>82</v>
      </c>
      <c r="C17" s="4">
        <v>191</v>
      </c>
      <c r="D17" s="4">
        <v>6617.01</v>
      </c>
    </row>
    <row r="18" spans="1:4">
      <c r="A18" s="4" t="s">
        <v>83</v>
      </c>
      <c r="C18" s="4">
        <f>SUM(C16:C17)</f>
        <v>2274</v>
      </c>
      <c r="D18" s="4">
        <f>SUM(D16:D17)</f>
        <v>78780.46</v>
      </c>
    </row>
    <row r="19" spans="1:1">
      <c r="A19" s="4" t="s">
        <v>84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999223069778998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999223046982594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104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127</v>
      </c>
      <c r="S3" s="1" t="s">
        <v>117</v>
      </c>
      <c r="T3" s="1" t="s">
        <v>118</v>
      </c>
      <c r="U3" s="1" t="s">
        <v>128</v>
      </c>
      <c r="V3" s="1" t="s">
        <v>120</v>
      </c>
    </row>
    <row r="4" s="1" customFormat="1" spans="1:22">
      <c r="A4" s="3">
        <v>999223033401513</v>
      </c>
      <c r="B4" s="1" t="s">
        <v>129</v>
      </c>
      <c r="C4" s="1" t="s">
        <v>130</v>
      </c>
      <c r="D4" s="1" t="s">
        <v>123</v>
      </c>
      <c r="E4" s="1" t="s">
        <v>131</v>
      </c>
      <c r="F4" s="1" t="s">
        <v>121</v>
      </c>
      <c r="G4" s="1" t="s">
        <v>132</v>
      </c>
      <c r="H4" s="1" t="s">
        <v>109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133</v>
      </c>
      <c r="S4" s="1" t="s">
        <v>117</v>
      </c>
      <c r="T4" s="1" t="s">
        <v>118</v>
      </c>
      <c r="U4" s="1" t="s">
        <v>128</v>
      </c>
      <c r="V4" s="1" t="s">
        <v>120</v>
      </c>
    </row>
    <row r="5" s="1" customFormat="1" spans="1:22">
      <c r="A5" s="3">
        <v>999222977874545</v>
      </c>
      <c r="B5" s="1" t="s">
        <v>134</v>
      </c>
      <c r="C5" s="1" t="s">
        <v>135</v>
      </c>
      <c r="D5" s="1" t="s">
        <v>123</v>
      </c>
      <c r="E5" s="1" t="s">
        <v>136</v>
      </c>
      <c r="F5" s="1" t="s">
        <v>137</v>
      </c>
      <c r="G5" s="1" t="s">
        <v>121</v>
      </c>
      <c r="H5" s="1" t="s">
        <v>109</v>
      </c>
      <c r="I5" s="1" t="s">
        <v>138</v>
      </c>
      <c r="J5" s="1" t="s">
        <v>30</v>
      </c>
      <c r="K5" s="1" t="s">
        <v>139</v>
      </c>
      <c r="L5" s="1" t="s">
        <v>139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140</v>
      </c>
      <c r="S5" s="1" t="s">
        <v>117</v>
      </c>
      <c r="T5" s="1" t="s">
        <v>118</v>
      </c>
      <c r="U5" s="1" t="s">
        <v>128</v>
      </c>
      <c r="V5" s="1" t="s">
        <v>120</v>
      </c>
    </row>
    <row r="6" s="1" customFormat="1" spans="1:22">
      <c r="A6" s="3">
        <v>999222976184695</v>
      </c>
      <c r="B6" s="1" t="s">
        <v>134</v>
      </c>
      <c r="C6" s="1" t="s">
        <v>141</v>
      </c>
      <c r="D6" s="1" t="s">
        <v>142</v>
      </c>
      <c r="E6" s="1" t="s">
        <v>143</v>
      </c>
      <c r="F6" s="1" t="s">
        <v>104</v>
      </c>
      <c r="G6" s="1" t="s">
        <v>108</v>
      </c>
      <c r="H6" s="1" t="s">
        <v>109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146</v>
      </c>
      <c r="S6" s="1" t="s">
        <v>117</v>
      </c>
      <c r="T6" s="1" t="s">
        <v>118</v>
      </c>
      <c r="U6" s="1" t="s">
        <v>119</v>
      </c>
      <c r="V6" s="1" t="s">
        <v>147</v>
      </c>
    </row>
    <row r="7" s="1" customFormat="1" spans="1:22">
      <c r="A7" s="3">
        <v>999222944763823</v>
      </c>
      <c r="B7" s="1" t="s">
        <v>148</v>
      </c>
      <c r="C7" s="1" t="s">
        <v>149</v>
      </c>
      <c r="D7" s="1" t="s">
        <v>150</v>
      </c>
      <c r="E7" s="1" t="s">
        <v>151</v>
      </c>
      <c r="F7" s="1" t="s">
        <v>152</v>
      </c>
      <c r="G7" s="1" t="s">
        <v>153</v>
      </c>
      <c r="H7" s="1" t="s">
        <v>109</v>
      </c>
      <c r="I7" s="1" t="s">
        <v>154</v>
      </c>
      <c r="J7" s="1" t="s">
        <v>30</v>
      </c>
      <c r="K7" s="1" t="s">
        <v>155</v>
      </c>
      <c r="L7" s="1" t="s">
        <v>155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156</v>
      </c>
      <c r="S7" s="1" t="s">
        <v>117</v>
      </c>
      <c r="T7" s="1" t="s">
        <v>118</v>
      </c>
      <c r="U7" s="1" t="s">
        <v>128</v>
      </c>
      <c r="V7" s="1" t="s">
        <v>147</v>
      </c>
    </row>
    <row r="8" s="1" customFormat="1" spans="1:22">
      <c r="A8" s="3">
        <v>999222937666619</v>
      </c>
      <c r="B8" s="1" t="s">
        <v>148</v>
      </c>
      <c r="C8" s="1" t="s">
        <v>157</v>
      </c>
      <c r="D8" s="1" t="s">
        <v>158</v>
      </c>
      <c r="E8" s="1" t="s">
        <v>159</v>
      </c>
      <c r="F8" s="1" t="s">
        <v>121</v>
      </c>
      <c r="G8" s="1" t="s">
        <v>152</v>
      </c>
      <c r="H8" s="1" t="s">
        <v>109</v>
      </c>
      <c r="I8" s="1" t="s">
        <v>160</v>
      </c>
      <c r="J8" s="1" t="s">
        <v>30</v>
      </c>
      <c r="K8" s="1" t="s">
        <v>161</v>
      </c>
      <c r="L8" s="1" t="s">
        <v>161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162</v>
      </c>
      <c r="S8" s="1" t="s">
        <v>117</v>
      </c>
      <c r="T8" s="1" t="s">
        <v>118</v>
      </c>
      <c r="U8" s="1" t="s">
        <v>128</v>
      </c>
      <c r="V8" s="1" t="s">
        <v>147</v>
      </c>
    </row>
    <row r="9" s="1" customFormat="1" spans="1:22">
      <c r="A9" s="1" t="s">
        <v>163</v>
      </c>
      <c r="B9" s="1" t="s">
        <v>164</v>
      </c>
      <c r="C9" s="1" t="s">
        <v>165</v>
      </c>
      <c r="D9" s="1" t="s">
        <v>150</v>
      </c>
      <c r="E9" s="1" t="s">
        <v>151</v>
      </c>
      <c r="F9" s="1" t="s">
        <v>152</v>
      </c>
      <c r="G9" s="1" t="s">
        <v>153</v>
      </c>
      <c r="H9" s="1" t="s">
        <v>109</v>
      </c>
      <c r="I9" s="1" t="s">
        <v>113</v>
      </c>
      <c r="J9" s="1" t="s">
        <v>166</v>
      </c>
      <c r="K9" s="1" t="s">
        <v>113</v>
      </c>
      <c r="L9" s="1" t="s">
        <v>113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167</v>
      </c>
      <c r="S9" s="1" t="s">
        <v>117</v>
      </c>
      <c r="T9" s="1" t="s">
        <v>118</v>
      </c>
      <c r="U9" s="1" t="s">
        <v>128</v>
      </c>
      <c r="V9" s="1" t="s">
        <v>147</v>
      </c>
    </row>
    <row r="10" s="1" customFormat="1" spans="1:22">
      <c r="A10" s="3">
        <v>999222594255146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129</v>
      </c>
      <c r="G10" s="1" t="s">
        <v>108</v>
      </c>
      <c r="H10" s="1" t="s">
        <v>109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174</v>
      </c>
      <c r="S10" s="1" t="s">
        <v>117</v>
      </c>
      <c r="T10" s="1" t="s">
        <v>118</v>
      </c>
      <c r="U10" s="1" t="s">
        <v>128</v>
      </c>
      <c r="V10" s="1" t="s">
        <v>147</v>
      </c>
    </row>
    <row r="11" s="1" customFormat="1" spans="1:22">
      <c r="A11" s="3">
        <v>21562284747</v>
      </c>
      <c r="B11" s="1" t="s">
        <v>175</v>
      </c>
      <c r="C11" s="1" t="s">
        <v>176</v>
      </c>
      <c r="D11" s="1" t="s">
        <v>177</v>
      </c>
      <c r="E11" s="1" t="s">
        <v>178</v>
      </c>
      <c r="F11" s="1" t="s">
        <v>179</v>
      </c>
      <c r="G11" s="1" t="s">
        <v>121</v>
      </c>
      <c r="H11" s="1" t="s">
        <v>109</v>
      </c>
      <c r="I11" s="1" t="s">
        <v>180</v>
      </c>
      <c r="J11" s="1" t="s">
        <v>30</v>
      </c>
      <c r="K11" s="1" t="s">
        <v>181</v>
      </c>
      <c r="L11" s="1" t="s">
        <v>181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182</v>
      </c>
      <c r="S11" s="1" t="s">
        <v>117</v>
      </c>
      <c r="T11" s="1" t="s">
        <v>118</v>
      </c>
      <c r="U11" s="1" t="s">
        <v>128</v>
      </c>
      <c r="V11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2023-03-13T02:07:38Z</dcterms:created>
  <dcterms:modified xsi:type="dcterms:W3CDTF">2023-03-13T02:25:49Z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8CCF067EB8A141A6AE37DB94B6CB93DB</vt:lpwstr>
  </property>
  <property fmtid="{D5CDD505-2E9C-101B-9397-08002B2CF9AE}" pid="3" name="KSOProductBuildVer">
    <vt:lpwstr>2052-11.1.0.13703</vt:lpwstr>
  </property>
</Properties>
</file>