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<sst xmlns="http://schemas.openxmlformats.org/spreadsheetml/2006/main" count="394" uniqueCount="172">
  <si>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</si>
  <si>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</si>
  <si>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</si>
  <si>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</si>
  <si>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</si>
  <si>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</si>
  <si>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</si>
  <si>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</si>
  <si>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</si>
  <si>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</si>
  <si>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</si>
  <si>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</si>
  <si>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</si>
  <si>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</si>
  <si>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</si>
  <si>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</si>
  <si>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</si>
  <si>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</si>
  <si>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</si>
  <si>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</si>
  <si>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</si>
  <si>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</si>
  <si>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</si>
  <si>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</si>
  <si>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</si>
  <si>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999222912595120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</si>
  <si>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</si>
  <si>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</si>
  <si>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</si>
  <si>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</si>
  <si>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</si>
  <si>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肖宁,王晓云</t>
  </si>
  <si>
    <t>CA363230321CNY</t>
  </si>
  <si>
    <t>未提现</t>
  </si>
  <si>
    <t>携程开票</t>
  </si>
  <si>
    <t xml:space="preserve">	</t>
  </si>
  <si>
    <t xml:space="preserve">999222949969707	</t>
  </si>
  <si>
    <t>[广州]广东胜利宾馆(27091341)</t>
  </si>
  <si>
    <t>高级大床房&lt;双人入住&gt;&lt;内宾&gt;&lt;预付&gt;&lt;无早&gt;</t>
  </si>
  <si>
    <t>李静雯</t>
  </si>
  <si>
    <t xml:space="preserve">3070272	</t>
  </si>
  <si>
    <t xml:space="preserve">999222956132466	</t>
  </si>
  <si>
    <t>商务城景大床房&lt;特惠专享&gt;&lt;双人入住&gt;&lt;日历房套餐高价值&gt;&lt;双早&gt;&lt;新酒店礼盒&gt;</t>
  </si>
  <si>
    <t>黄卫春</t>
  </si>
  <si>
    <t xml:space="preserve">999222962441411	</t>
  </si>
  <si>
    <t>[广州]广州威珀斯酒店(67322972)</t>
  </si>
  <si>
    <t>商务大床房&lt;双人入住&gt;&lt;内宾&gt;&lt;预付&gt;&lt;无早&gt;</t>
  </si>
  <si>
    <t>张密</t>
  </si>
  <si>
    <t xml:space="preserve">3074124	</t>
  </si>
  <si>
    <t xml:space="preserve">705866	</t>
  </si>
  <si>
    <t xml:space="preserve">999222973807071	</t>
  </si>
  <si>
    <t>商务江景大床房&lt;超值特惠&gt;&lt;双人入住&gt;&lt;日历房套餐高价值&gt;&lt;单早&gt;&lt;新酒店礼盒&gt;</t>
  </si>
  <si>
    <t>余启越</t>
  </si>
  <si>
    <t xml:space="preserve">999222986757274	</t>
  </si>
  <si>
    <t>司徒嘉桉</t>
  </si>
  <si>
    <t xml:space="preserve">999222993182984	</t>
  </si>
  <si>
    <t>[上海]上海古北湾大酒店(17096335)</t>
  </si>
  <si>
    <t>标准大床房&lt;双人入住&gt;&lt;内宾&gt;&lt;预付&gt;&lt;无早&gt;</t>
  </si>
  <si>
    <t>李涛</t>
  </si>
  <si>
    <t xml:space="preserve">3084795	</t>
  </si>
  <si>
    <t xml:space="preserve">999223004896360	</t>
  </si>
  <si>
    <t>黄郁云  黄海燕</t>
  </si>
  <si>
    <t xml:space="preserve">999223011219711	</t>
  </si>
  <si>
    <t>[香港]香港帝逸酒店(Alva Hotel by Royal)(69311795)</t>
  </si>
  <si>
    <t>豪华双大床房&lt;双人入住&gt;&lt;内宾&gt;&lt;预付&gt;&lt;无早&gt;</t>
  </si>
  <si>
    <t>GUO/VICTORIA YUTONG,LIU/DONGMEI</t>
  </si>
  <si>
    <t xml:space="preserve">3092196	</t>
  </si>
  <si>
    <t xml:space="preserve">230304180168	</t>
  </si>
  <si>
    <t xml:space="preserve">23012751204	</t>
  </si>
  <si>
    <t>周永年</t>
  </si>
  <si>
    <t xml:space="preserve">999223013608372	</t>
  </si>
  <si>
    <t>李响</t>
  </si>
  <si>
    <t xml:space="preserve">3093288	</t>
  </si>
  <si>
    <t xml:space="preserve">999223026846481	</t>
  </si>
  <si>
    <t>彭卫兴</t>
  </si>
  <si>
    <t xml:space="preserve">999223030881923	</t>
  </si>
  <si>
    <t>[梅州]梅州新飞腾艺术酒店(100914635)</t>
  </si>
  <si>
    <t>豪华主题大床房&lt;特惠专享&gt;&lt;双人入住&gt;&lt;无早&gt;</t>
  </si>
  <si>
    <t>董磊</t>
  </si>
  <si>
    <t xml:space="preserve">3094732	</t>
  </si>
  <si>
    <t xml:space="preserve">999223031131491	</t>
  </si>
  <si>
    <t>张佳晨</t>
  </si>
  <si>
    <t xml:space="preserve">999223036013598	</t>
  </si>
  <si>
    <t>周玉坚</t>
  </si>
  <si>
    <t xml:space="preserve">999223037164868	</t>
  </si>
  <si>
    <t>商务城景大床房&lt;超值特惠&gt;&lt;双人入住&gt;&lt;日历房套餐高价值&gt;&lt;单早&gt;&lt;新酒店礼盒&gt;</t>
  </si>
  <si>
    <t>钟雁珠</t>
  </si>
  <si>
    <t>，</t>
  </si>
  <si>
    <t>999222912595120</t>
  </si>
  <si>
    <t>202302241323140071</t>
  </si>
  <si>
    <t>999222956132466</t>
  </si>
  <si>
    <t>202302272208310071</t>
  </si>
  <si>
    <t>999222973807071</t>
  </si>
  <si>
    <t>202303011541560021</t>
  </si>
  <si>
    <t>999222986757274</t>
  </si>
  <si>
    <t>202303021751380071</t>
  </si>
  <si>
    <t>999223004896360</t>
  </si>
  <si>
    <t>202303040826060069</t>
  </si>
  <si>
    <t>202303042046020021</t>
  </si>
  <si>
    <t>999223026846481</t>
  </si>
  <si>
    <t>202303042333410020</t>
  </si>
  <si>
    <t>999223031131491</t>
  </si>
  <si>
    <t>202303051153510025</t>
  </si>
  <si>
    <t>999223036013598</t>
  </si>
  <si>
    <t>202303051937300069</t>
  </si>
  <si>
    <t>999223037164868</t>
  </si>
  <si>
    <t>202303051959110069</t>
  </si>
  <si>
    <t>A230321094149481</t>
  </si>
  <si>
    <t>A230321094216481</t>
  </si>
  <si>
    <t>房集：i230321093639 6036.6元</t>
  </si>
  <si>
    <t>CNY / HKD 当前参考汇率: 1.139784024</t>
  </si>
  <si>
    <t>总计：9954.88 CNY/
11346.41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</si>
  <si>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</si>
  <si>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</si>
  <si>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</si>
  <si>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</si>
  <si>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</si>
  <si>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</si>
  <si>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</si>
  <si>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</si>
  <si>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</si>
  <si>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</si>
  <si>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</si>
  <si>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</si>
  <si>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</si>
  <si>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</si>
  <si>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</si>
  <si>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</si>
  <si>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</si>
  <si>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</si>
  <si>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</si>
  <si>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</si>
  <si>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3094732</t>
  </si>
  <si>
    <t>梅州新飞腾艺术酒店</t>
  </si>
  <si>
    <t>2023-03-06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</si>
  <si>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</si>
  <si>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</si>
  <si>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</si>
  <si>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</si>
  <si>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</si>
  <si>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</si>
  <si>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</si>
  <si>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2023-03-05 11:24:27</t>
  </si>
  <si>
    <t>否</t>
  </si>
  <si>
    <t>汇智国际旅游发展有限公司</t>
  </si>
  <si>
    <t>直采</t>
  </si>
  <si>
    <t>中国</t>
  </si>
  <si>
    <t>2023-03-04</t>
  </si>
  <si>
    <t>3093288</t>
  </si>
  <si>
    <t>上海古北湾大酒店</t>
  </si>
  <si>
    <t>406.02</t>
  </si>
  <si>
    <t>2023-03-04 21:46:36</t>
  </si>
  <si>
    <t>直连</t>
  </si>
  <si>
    <t>3092196</t>
  </si>
  <si>
    <t>香港帝逸酒店</t>
  </si>
  <si>
    <t>GUO VICTORIA YUTONG,LIU DONGMEI</t>
  </si>
  <si>
    <t>1148.37</t>
  </si>
  <si>
    <t>2023-03-04 18:25:59</t>
  </si>
  <si>
    <t>2023-03-03</t>
  </si>
  <si>
    <t>3084795</t>
  </si>
  <si>
    <t>407.03</t>
  </si>
  <si>
    <t>2023-03-03 09:43:27</t>
  </si>
  <si>
    <t>2023-02-28</t>
  </si>
  <si>
    <t>3074124</t>
  </si>
  <si>
    <t>广州威珀斯酒店</t>
  </si>
  <si>
    <t>1405.92</t>
  </si>
  <si>
    <t>2023-02-28 15:27:49</t>
  </si>
  <si>
    <t>2023-02-27</t>
  </si>
  <si>
    <t>3070272</t>
  </si>
  <si>
    <t>广东胜利宾馆</t>
  </si>
  <si>
    <t>397.94</t>
  </si>
  <si>
    <t>2023-02-27 12:49:01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</si>
</sst>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15</xdr:col>
      <xdr:colOff>304800</xdr:colOff>
      <xdr:row>63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537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44991</v>
      </c>
      <c r="H2" s="4">
        <v>2</v>
      </c>
      <c r="I2" s="4">
        <v>2</v>
      </c>
      <c r="J2" s="4">
        <v>4</v>
      </c>
      <c r="K2" s="4" t="s">
        <v>30</v>
      </c>
      <c r="L2" s="4">
        <v>1366.4</v>
      </c>
      <c r="M2" s="4">
        <v>1366.4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45006</v>
      </c>
      <c r="T2" s="4" t="s">
        <v>34</v>
      </c>
      <c r="U2" s="4">
        <v>1366.4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44990</v>
      </c>
      <c r="G3" s="6">
        <v>44991</v>
      </c>
      <c r="H3" s="4">
        <v>1</v>
      </c>
      <c r="I3" s="4">
        <v>1</v>
      </c>
      <c r="J3" s="4">
        <v>1</v>
      </c>
      <c r="K3" s="4" t="s">
        <v>30</v>
      </c>
      <c r="L3" s="4">
        <v>397.94</v>
      </c>
      <c r="M3" s="4">
        <v>397.94</v>
      </c>
      <c r="N3" s="4" t="s">
        <v>39</v>
      </c>
      <c r="O3" s="4" t="s">
        <v>32</v>
      </c>
      <c r="P3" s="4" t="s">
        <v>33</v>
      </c>
      <c r="Q3" s="4">
        <v>0</v>
      </c>
      <c r="R3" s="7">
        <v>44984</v>
      </c>
      <c r="S3" s="6">
        <v>45006</v>
      </c>
      <c r="T3" s="4" t="s">
        <v>34</v>
      </c>
      <c r="U3" s="4">
        <v>397.94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44989</v>
      </c>
      <c r="G4" s="6">
        <v>44991</v>
      </c>
      <c r="H4" s="4">
        <v>1</v>
      </c>
      <c r="I4" s="4">
        <v>2</v>
      </c>
      <c r="J4" s="4">
        <v>2</v>
      </c>
      <c r="K4" s="4" t="s">
        <v>30</v>
      </c>
      <c r="L4" s="4">
        <v>658</v>
      </c>
      <c r="M4" s="4">
        <v>658</v>
      </c>
      <c r="N4" s="4" t="s">
        <v>43</v>
      </c>
      <c r="O4" s="4" t="s">
        <v>32</v>
      </c>
      <c r="P4" s="4" t="s">
        <v>33</v>
      </c>
      <c r="Q4" s="4">
        <v>0</v>
      </c>
      <c r="R4" s="7">
        <v>44984</v>
      </c>
      <c r="S4" s="6">
        <v>45006</v>
      </c>
      <c r="T4" s="4" t="s">
        <v>34</v>
      </c>
      <c r="U4" s="4">
        <v>658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44989</v>
      </c>
      <c r="G5" s="6">
        <v>44991</v>
      </c>
      <c r="H5" s="4">
        <v>1</v>
      </c>
      <c r="I5" s="4">
        <v>2</v>
      </c>
      <c r="J5" s="4">
        <v>2</v>
      </c>
      <c r="K5" s="4" t="s">
        <v>30</v>
      </c>
      <c r="L5" s="4">
        <v>1405.92</v>
      </c>
      <c r="M5" s="4">
        <v>1405.92</v>
      </c>
      <c r="N5" s="4" t="s">
        <v>47</v>
      </c>
      <c r="O5" s="4" t="s">
        <v>32</v>
      </c>
      <c r="P5" s="4" t="s">
        <v>33</v>
      </c>
      <c r="Q5" s="4">
        <v>0</v>
      </c>
      <c r="R5" s="7">
        <v>44985</v>
      </c>
      <c r="S5" s="6">
        <v>45006</v>
      </c>
      <c r="T5" s="4" t="s">
        <v>34</v>
      </c>
      <c r="U5" s="4">
        <v>1405.92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51</v>
      </c>
      <c r="F6" s="6">
        <v>44987</v>
      </c>
      <c r="G6" s="6">
        <v>44991</v>
      </c>
      <c r="H6" s="4">
        <v>1</v>
      </c>
      <c r="I6" s="4">
        <v>4</v>
      </c>
      <c r="J6" s="4">
        <v>4</v>
      </c>
      <c r="K6" s="4" t="s">
        <v>30</v>
      </c>
      <c r="L6" s="4">
        <v>1310.4</v>
      </c>
      <c r="M6" s="4">
        <v>1310.4</v>
      </c>
      <c r="N6" s="4" t="s">
        <v>52</v>
      </c>
      <c r="O6" s="4" t="s">
        <v>32</v>
      </c>
      <c r="P6" s="4" t="s">
        <v>33</v>
      </c>
      <c r="Q6" s="4">
        <v>0</v>
      </c>
      <c r="R6" s="7">
        <v>44986</v>
      </c>
      <c r="S6" s="6">
        <v>45006</v>
      </c>
      <c r="T6" s="4" t="s">
        <v>34</v>
      </c>
      <c r="U6" s="4">
        <v>1310.4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51</v>
      </c>
      <c r="F7" s="6">
        <v>44990</v>
      </c>
      <c r="G7" s="6">
        <v>44991</v>
      </c>
      <c r="H7" s="4">
        <v>1</v>
      </c>
      <c r="I7" s="4">
        <v>1</v>
      </c>
      <c r="J7" s="4">
        <v>1</v>
      </c>
      <c r="K7" s="4" t="s">
        <v>30</v>
      </c>
      <c r="L7" s="4">
        <v>351</v>
      </c>
      <c r="M7" s="4">
        <v>351</v>
      </c>
      <c r="N7" s="4" t="s">
        <v>54</v>
      </c>
      <c r="O7" s="4" t="s">
        <v>32</v>
      </c>
      <c r="P7" s="4" t="s">
        <v>33</v>
      </c>
      <c r="Q7" s="4">
        <v>0</v>
      </c>
      <c r="R7" s="7">
        <v>44987</v>
      </c>
      <c r="S7" s="6">
        <v>45006</v>
      </c>
      <c r="T7" s="4" t="s">
        <v>34</v>
      </c>
      <c r="U7" s="4">
        <v>351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44990</v>
      </c>
      <c r="G8" s="6">
        <v>44991</v>
      </c>
      <c r="H8" s="4">
        <v>1</v>
      </c>
      <c r="I8" s="4">
        <v>1</v>
      </c>
      <c r="J8" s="4">
        <v>1</v>
      </c>
      <c r="K8" s="4" t="s">
        <v>30</v>
      </c>
      <c r="L8" s="4">
        <v>407.03</v>
      </c>
      <c r="M8" s="4">
        <v>407.03</v>
      </c>
      <c r="N8" s="4" t="s">
        <v>58</v>
      </c>
      <c r="O8" s="4" t="s">
        <v>32</v>
      </c>
      <c r="P8" s="4" t="s">
        <v>33</v>
      </c>
      <c r="Q8" s="4">
        <v>0</v>
      </c>
      <c r="R8" s="7">
        <v>44988</v>
      </c>
      <c r="S8" s="6">
        <v>45006</v>
      </c>
      <c r="T8" s="4" t="s">
        <v>34</v>
      </c>
      <c r="U8" s="4">
        <v>407.03</v>
      </c>
      <c r="V8" s="4">
        <v>0</v>
      </c>
      <c r="W8" s="4">
        <v>0</v>
      </c>
      <c r="X8" s="4" t="s">
        <v>59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42</v>
      </c>
      <c r="F9" s="6">
        <v>44989</v>
      </c>
      <c r="G9" s="6">
        <v>44991</v>
      </c>
      <c r="H9" s="4">
        <v>1</v>
      </c>
      <c r="I9" s="4">
        <v>2</v>
      </c>
      <c r="J9" s="4">
        <v>2</v>
      </c>
      <c r="K9" s="4" t="s">
        <v>30</v>
      </c>
      <c r="L9" s="4">
        <v>658</v>
      </c>
      <c r="M9" s="4">
        <v>658</v>
      </c>
      <c r="N9" s="4" t="s">
        <v>61</v>
      </c>
      <c r="O9" s="4" t="s">
        <v>32</v>
      </c>
      <c r="P9" s="4" t="s">
        <v>33</v>
      </c>
      <c r="Q9" s="4">
        <v>0</v>
      </c>
      <c r="R9" s="7">
        <v>44989</v>
      </c>
      <c r="S9" s="6">
        <v>45006</v>
      </c>
      <c r="T9" s="4" t="s">
        <v>34</v>
      </c>
      <c r="U9" s="4">
        <v>658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44990</v>
      </c>
      <c r="G10" s="6">
        <v>44991</v>
      </c>
      <c r="H10" s="4">
        <v>1</v>
      </c>
      <c r="I10" s="4">
        <v>1</v>
      </c>
      <c r="J10" s="4">
        <v>1</v>
      </c>
      <c r="K10" s="4" t="s">
        <v>30</v>
      </c>
      <c r="L10" s="4">
        <v>1148.37</v>
      </c>
      <c r="M10" s="4">
        <v>1148.37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44989</v>
      </c>
      <c r="S10" s="6">
        <v>45006</v>
      </c>
      <c r="T10" s="4" t="s">
        <v>34</v>
      </c>
      <c r="U10" s="4">
        <v>1148.37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44990</v>
      </c>
      <c r="G11" s="6">
        <v>44991</v>
      </c>
      <c r="H11" s="4">
        <v>1</v>
      </c>
      <c r="I11" s="4">
        <v>1</v>
      </c>
      <c r="J11" s="4">
        <v>1</v>
      </c>
      <c r="K11" s="4" t="s">
        <v>30</v>
      </c>
      <c r="L11" s="4">
        <v>341.6</v>
      </c>
      <c r="M11" s="4">
        <v>341.6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44989</v>
      </c>
      <c r="S11" s="6">
        <v>45006</v>
      </c>
      <c r="T11" s="4" t="s">
        <v>34</v>
      </c>
      <c r="U11" s="4">
        <v>341.6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56</v>
      </c>
      <c r="E12" s="4" t="s">
        <v>57</v>
      </c>
      <c r="F12" s="6">
        <v>44990</v>
      </c>
      <c r="G12" s="6">
        <v>44991</v>
      </c>
      <c r="H12" s="4">
        <v>1</v>
      </c>
      <c r="I12" s="4">
        <v>1</v>
      </c>
      <c r="J12" s="4">
        <v>1</v>
      </c>
      <c r="K12" s="4" t="s">
        <v>30</v>
      </c>
      <c r="L12" s="4">
        <v>406.02</v>
      </c>
      <c r="M12" s="4">
        <v>406.02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44989</v>
      </c>
      <c r="S12" s="6">
        <v>45006</v>
      </c>
      <c r="T12" s="4" t="s">
        <v>34</v>
      </c>
      <c r="U12" s="4">
        <v>406.02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28</v>
      </c>
      <c r="E13" s="4" t="s">
        <v>51</v>
      </c>
      <c r="F13" s="6">
        <v>44990</v>
      </c>
      <c r="G13" s="6">
        <v>44991</v>
      </c>
      <c r="H13" s="4">
        <v>1</v>
      </c>
      <c r="I13" s="4">
        <v>1</v>
      </c>
      <c r="J13" s="4">
        <v>1</v>
      </c>
      <c r="K13" s="4" t="s">
        <v>30</v>
      </c>
      <c r="L13" s="4">
        <v>327.6</v>
      </c>
      <c r="M13" s="4">
        <v>327.6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44989</v>
      </c>
      <c r="S13" s="6">
        <v>45006</v>
      </c>
      <c r="T13" s="4" t="s">
        <v>34</v>
      </c>
      <c r="U13" s="4">
        <v>327.6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44990</v>
      </c>
      <c r="G14" s="6">
        <v>44991</v>
      </c>
      <c r="H14" s="4">
        <v>1</v>
      </c>
      <c r="I14" s="4">
        <v>1</v>
      </c>
      <c r="J14" s="4">
        <v>1</v>
      </c>
      <c r="K14" s="4" t="s">
        <v>30</v>
      </c>
      <c r="L14" s="4">
        <v>153</v>
      </c>
      <c r="M14" s="4">
        <v>153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44990</v>
      </c>
      <c r="S14" s="6">
        <v>45006</v>
      </c>
      <c r="T14" s="4" t="s">
        <v>34</v>
      </c>
      <c r="U14" s="4">
        <v>153</v>
      </c>
      <c r="V14" s="4">
        <v>0</v>
      </c>
      <c r="W14" s="4">
        <v>0</v>
      </c>
      <c r="X14" s="4" t="s">
        <v>79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28</v>
      </c>
      <c r="E15" s="4" t="s">
        <v>51</v>
      </c>
      <c r="F15" s="6">
        <v>44990</v>
      </c>
      <c r="G15" s="6">
        <v>44991</v>
      </c>
      <c r="H15" s="4">
        <v>1</v>
      </c>
      <c r="I15" s="4">
        <v>1</v>
      </c>
      <c r="J15" s="4">
        <v>1</v>
      </c>
      <c r="K15" s="4" t="s">
        <v>30</v>
      </c>
      <c r="L15" s="4">
        <v>327.6</v>
      </c>
      <c r="M15" s="4">
        <v>327.6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44990</v>
      </c>
      <c r="S15" s="6">
        <v>45006</v>
      </c>
      <c r="T15" s="4" t="s">
        <v>34</v>
      </c>
      <c r="U15" s="4">
        <v>327.6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28</v>
      </c>
      <c r="E16" s="4" t="s">
        <v>42</v>
      </c>
      <c r="F16" s="6">
        <v>44990</v>
      </c>
      <c r="G16" s="6">
        <v>44991</v>
      </c>
      <c r="H16" s="4">
        <v>1</v>
      </c>
      <c r="I16" s="4">
        <v>1</v>
      </c>
      <c r="J16" s="4">
        <v>1</v>
      </c>
      <c r="K16" s="4" t="s">
        <v>30</v>
      </c>
      <c r="L16" s="4">
        <v>352.5</v>
      </c>
      <c r="M16" s="4">
        <v>352.5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44990</v>
      </c>
      <c r="S16" s="6">
        <v>45006</v>
      </c>
      <c r="T16" s="4" t="s">
        <v>34</v>
      </c>
      <c r="U16" s="4">
        <v>352.5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28</v>
      </c>
      <c r="E17" s="4" t="s">
        <v>85</v>
      </c>
      <c r="F17" s="6">
        <v>44990</v>
      </c>
      <c r="G17" s="6">
        <v>44991</v>
      </c>
      <c r="H17" s="4">
        <v>1</v>
      </c>
      <c r="I17" s="4">
        <v>1</v>
      </c>
      <c r="J17" s="4">
        <v>1</v>
      </c>
      <c r="K17" s="4" t="s">
        <v>30</v>
      </c>
      <c r="L17" s="4">
        <v>343.5</v>
      </c>
      <c r="M17" s="4">
        <v>343.5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44990</v>
      </c>
      <c r="S17" s="6">
        <v>45006</v>
      </c>
      <c r="T17" s="4" t="s">
        <v>34</v>
      </c>
      <c r="U17" s="4">
        <v>343.5</v>
      </c>
      <c r="V17" s="4">
        <v>0</v>
      </c>
      <c r="W17" s="4">
        <v>0</v>
      </c>
      <c r="X17" s="4" t="s">
        <v>35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3" sqref="A23:D27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hidden="1" spans="1:10">
      <c r="A2" s="8" t="s">
        <v>88</v>
      </c>
      <c r="B2" s="6">
        <v>44989</v>
      </c>
      <c r="C2" s="6">
        <v>44991</v>
      </c>
      <c r="D2" s="4">
        <v>1366.4</v>
      </c>
      <c r="E2" s="4">
        <v>1366.4</v>
      </c>
      <c r="F2" s="9" t="s">
        <v>89</v>
      </c>
      <c r="G2" s="4">
        <f>D2-E2</f>
        <v>0</v>
      </c>
      <c r="H2" s="4" t="str">
        <f>$H$1&amp;F2</f>
        <v>，202302241323140071</v>
      </c>
      <c r="I2" s="4" t="e">
        <f>VLOOKUP(A2,HOP!A:U,21,0)</f>
        <v>#N/A</v>
      </c>
      <c r="J2" s="4">
        <v>2.24</v>
      </c>
    </row>
    <row r="3" s="4" customFormat="1" spans="1:9">
      <c r="A3" s="5">
        <v>999222949969707</v>
      </c>
      <c r="B3" s="6">
        <v>44990</v>
      </c>
      <c r="C3" s="6">
        <v>44991</v>
      </c>
      <c r="D3" s="4">
        <v>397.94</v>
      </c>
      <c r="E3" s="4" t="str">
        <f>VLOOKUP(A3,HOP!A:L,12,0)</f>
        <v>397.94</v>
      </c>
      <c r="F3" s="4" t="str">
        <f>VLOOKUP(A3,HOP!A:C,3,0)</f>
        <v>3070272</v>
      </c>
      <c r="G3" s="4">
        <f t="shared" ref="G3:G17" si="0">D3-E3</f>
        <v>0</v>
      </c>
      <c r="H3" s="4" t="str">
        <f t="shared" ref="H3:H17" si="1">$H$1&amp;F3</f>
        <v>，3070272</v>
      </c>
      <c r="I3" s="4" t="str">
        <f>VLOOKUP(A3,HOP!A:U,21,0)</f>
        <v>直连</v>
      </c>
    </row>
    <row r="4" s="4" customFormat="1" hidden="1" spans="1:10">
      <c r="A4" s="8" t="s">
        <v>90</v>
      </c>
      <c r="B4" s="6">
        <v>44989</v>
      </c>
      <c r="C4" s="6">
        <v>44991</v>
      </c>
      <c r="D4" s="4">
        <v>658</v>
      </c>
      <c r="E4" s="4">
        <v>658</v>
      </c>
      <c r="F4" s="9" t="s">
        <v>91</v>
      </c>
      <c r="G4" s="4">
        <f t="shared" si="0"/>
        <v>0</v>
      </c>
      <c r="H4" s="4" t="str">
        <f t="shared" si="1"/>
        <v>，202302272208310071</v>
      </c>
      <c r="I4" s="4" t="e">
        <f>VLOOKUP(A4,HOP!A:U,21,0)</f>
        <v>#N/A</v>
      </c>
      <c r="J4" s="4">
        <v>2.27</v>
      </c>
    </row>
    <row r="5" s="4" customFormat="1" spans="1:9">
      <c r="A5" s="5">
        <v>999222962441411</v>
      </c>
      <c r="B5" s="6">
        <v>44989</v>
      </c>
      <c r="C5" s="6">
        <v>44991</v>
      </c>
      <c r="D5" s="4">
        <v>1405.92</v>
      </c>
      <c r="E5" s="4" t="str">
        <f>VLOOKUP(A5,HOP!A:L,12,0)</f>
        <v>1405.92</v>
      </c>
      <c r="F5" s="4" t="str">
        <f>VLOOKUP(A5,HOP!A:C,3,0)</f>
        <v>3074124</v>
      </c>
      <c r="G5" s="4">
        <f t="shared" si="0"/>
        <v>0</v>
      </c>
      <c r="H5" s="4" t="str">
        <f t="shared" si="1"/>
        <v>，3074124</v>
      </c>
      <c r="I5" s="4" t="str">
        <f>VLOOKUP(A5,HOP!A:U,21,0)</f>
        <v>直连</v>
      </c>
    </row>
    <row r="6" s="4" customFormat="1" hidden="1" spans="1:10">
      <c r="A6" s="8" t="s">
        <v>92</v>
      </c>
      <c r="B6" s="6">
        <v>44987</v>
      </c>
      <c r="C6" s="6">
        <v>44991</v>
      </c>
      <c r="D6" s="4">
        <v>1310.4</v>
      </c>
      <c r="E6" s="4">
        <v>1310.4</v>
      </c>
      <c r="F6" s="9" t="s">
        <v>93</v>
      </c>
      <c r="G6" s="4">
        <f t="shared" si="0"/>
        <v>0</v>
      </c>
      <c r="H6" s="4" t="str">
        <f t="shared" si="1"/>
        <v>，202303011541560021</v>
      </c>
      <c r="I6" s="4" t="e">
        <f>VLOOKUP(A6,HOP!A:U,21,0)</f>
        <v>#N/A</v>
      </c>
      <c r="J6" s="4">
        <v>3.1</v>
      </c>
    </row>
    <row r="7" s="4" customFormat="1" hidden="1" spans="1:10">
      <c r="A7" s="8" t="s">
        <v>94</v>
      </c>
      <c r="B7" s="6">
        <v>44990</v>
      </c>
      <c r="C7" s="6">
        <v>44991</v>
      </c>
      <c r="D7" s="4">
        <v>351</v>
      </c>
      <c r="E7" s="4">
        <v>351</v>
      </c>
      <c r="F7" s="9" t="s">
        <v>95</v>
      </c>
      <c r="G7" s="4">
        <f t="shared" si="0"/>
        <v>0</v>
      </c>
      <c r="H7" s="4" t="str">
        <f t="shared" si="1"/>
        <v>，202303021751380071</v>
      </c>
      <c r="I7" s="4" t="e">
        <f>VLOOKUP(A7,HOP!A:U,21,0)</f>
        <v>#N/A</v>
      </c>
      <c r="J7" s="4">
        <v>3.2</v>
      </c>
    </row>
    <row r="8" s="4" customFormat="1" spans="1:9">
      <c r="A8" s="5">
        <v>999222993182984</v>
      </c>
      <c r="B8" s="6">
        <v>44990</v>
      </c>
      <c r="C8" s="6">
        <v>44991</v>
      </c>
      <c r="D8" s="4">
        <v>407.03</v>
      </c>
      <c r="E8" s="4" t="str">
        <f>VLOOKUP(A8,HOP!A:L,12,0)</f>
        <v>407.03</v>
      </c>
      <c r="F8" s="4" t="str">
        <f>VLOOKUP(A8,HOP!A:C,3,0)</f>
        <v>3084795</v>
      </c>
      <c r="G8" s="4">
        <f t="shared" si="0"/>
        <v>0</v>
      </c>
      <c r="H8" s="4" t="str">
        <f t="shared" si="1"/>
        <v>，3084795</v>
      </c>
      <c r="I8" s="4" t="str">
        <f>VLOOKUP(A8,HOP!A:U,21,0)</f>
        <v>直连</v>
      </c>
    </row>
    <row r="9" s="4" customFormat="1" hidden="1" spans="1:10">
      <c r="A9" s="8" t="s">
        <v>96</v>
      </c>
      <c r="B9" s="6">
        <v>44989</v>
      </c>
      <c r="C9" s="6">
        <v>44991</v>
      </c>
      <c r="D9" s="4">
        <v>658</v>
      </c>
      <c r="E9" s="4">
        <v>658</v>
      </c>
      <c r="F9" s="9" t="s">
        <v>97</v>
      </c>
      <c r="G9" s="4">
        <f t="shared" si="0"/>
        <v>0</v>
      </c>
      <c r="H9" s="4" t="str">
        <f t="shared" si="1"/>
        <v>，202303040826060069</v>
      </c>
      <c r="I9" s="4" t="e">
        <f>VLOOKUP(A9,HOP!A:U,21,0)</f>
        <v>#N/A</v>
      </c>
      <c r="J9" s="4">
        <v>3.4</v>
      </c>
    </row>
    <row r="10" s="4" customFormat="1" spans="1:9">
      <c r="A10" s="5">
        <v>999223011219711</v>
      </c>
      <c r="B10" s="6">
        <v>44990</v>
      </c>
      <c r="C10" s="6">
        <v>44991</v>
      </c>
      <c r="D10" s="4">
        <v>1148.37</v>
      </c>
      <c r="E10" s="4" t="str">
        <f>VLOOKUP(A10,HOP!A:L,12,0)</f>
        <v>1148.37</v>
      </c>
      <c r="F10" s="4" t="str">
        <f>VLOOKUP(A10,HOP!A:C,3,0)</f>
        <v>3092196</v>
      </c>
      <c r="G10" s="4">
        <f t="shared" si="0"/>
        <v>0</v>
      </c>
      <c r="H10" s="4" t="str">
        <f t="shared" si="1"/>
        <v>，3092196</v>
      </c>
      <c r="I10" s="4" t="str">
        <f>VLOOKUP(A10,HOP!A:U,21,0)</f>
        <v>直连</v>
      </c>
    </row>
    <row r="11" s="4" customFormat="1" hidden="1" spans="1:10">
      <c r="A11" s="5">
        <v>23012751204</v>
      </c>
      <c r="B11" s="6">
        <v>44990</v>
      </c>
      <c r="C11" s="6">
        <v>44991</v>
      </c>
      <c r="D11" s="4">
        <v>341.6</v>
      </c>
      <c r="E11" s="4">
        <v>341.6</v>
      </c>
      <c r="F11" s="9" t="s">
        <v>98</v>
      </c>
      <c r="G11" s="4">
        <f t="shared" si="0"/>
        <v>0</v>
      </c>
      <c r="H11" s="4" t="str">
        <f t="shared" si="1"/>
        <v>，202303042046020021</v>
      </c>
      <c r="I11" s="4" t="e">
        <f>VLOOKUP(A11,HOP!A:U,21,0)</f>
        <v>#N/A</v>
      </c>
      <c r="J11" s="4">
        <v>3.4</v>
      </c>
    </row>
    <row r="12" s="4" customFormat="1" spans="1:9">
      <c r="A12" s="5">
        <v>999223013608372</v>
      </c>
      <c r="B12" s="6">
        <v>44990</v>
      </c>
      <c r="C12" s="6">
        <v>44991</v>
      </c>
      <c r="D12" s="4">
        <v>406.02</v>
      </c>
      <c r="E12" s="4" t="str">
        <f>VLOOKUP(A12,HOP!A:L,12,0)</f>
        <v>406.02</v>
      </c>
      <c r="F12" s="4" t="str">
        <f>VLOOKUP(A12,HOP!A:C,3,0)</f>
        <v>3093288</v>
      </c>
      <c r="G12" s="4">
        <f t="shared" si="0"/>
        <v>0</v>
      </c>
      <c r="H12" s="4" t="str">
        <f t="shared" si="1"/>
        <v>，3093288</v>
      </c>
      <c r="I12" s="4" t="str">
        <f>VLOOKUP(A12,HOP!A:U,21,0)</f>
        <v>直连</v>
      </c>
    </row>
    <row r="13" s="4" customFormat="1" hidden="1" spans="1:10">
      <c r="A13" s="8" t="s">
        <v>99</v>
      </c>
      <c r="B13" s="6">
        <v>44990</v>
      </c>
      <c r="C13" s="6">
        <v>44991</v>
      </c>
      <c r="D13" s="4">
        <v>327.6</v>
      </c>
      <c r="E13" s="4">
        <v>327.6</v>
      </c>
      <c r="F13" s="9" t="s">
        <v>100</v>
      </c>
      <c r="G13" s="4">
        <f t="shared" si="0"/>
        <v>0</v>
      </c>
      <c r="H13" s="4" t="str">
        <f t="shared" si="1"/>
        <v>，202303042333410020</v>
      </c>
      <c r="I13" s="4" t="e">
        <f>VLOOKUP(A13,HOP!A:U,21,0)</f>
        <v>#N/A</v>
      </c>
      <c r="J13" s="4">
        <v>3.4</v>
      </c>
    </row>
    <row r="14" s="4" customFormat="1" spans="1:9">
      <c r="A14" s="5">
        <v>999223030881923</v>
      </c>
      <c r="B14" s="6">
        <v>44990</v>
      </c>
      <c r="C14" s="6">
        <v>44991</v>
      </c>
      <c r="D14" s="4">
        <v>153</v>
      </c>
      <c r="E14" s="4" t="str">
        <f>VLOOKUP(A14,HOP!A:L,12,0)</f>
        <v>153.00</v>
      </c>
      <c r="F14" s="4" t="str">
        <f>VLOOKUP(A14,HOP!A:C,3,0)</f>
        <v>3094732</v>
      </c>
      <c r="G14" s="4">
        <f t="shared" si="0"/>
        <v>0</v>
      </c>
      <c r="H14" s="4" t="str">
        <f t="shared" si="1"/>
        <v>，3094732</v>
      </c>
      <c r="I14" s="4" t="str">
        <f>VLOOKUP(A14,HOP!A:U,21,0)</f>
        <v>直采</v>
      </c>
    </row>
    <row r="15" s="4" customFormat="1" hidden="1" spans="1:10">
      <c r="A15" s="8" t="s">
        <v>101</v>
      </c>
      <c r="B15" s="6">
        <v>44990</v>
      </c>
      <c r="C15" s="6">
        <v>44991</v>
      </c>
      <c r="D15" s="4">
        <v>327.6</v>
      </c>
      <c r="E15" s="4">
        <v>327.6</v>
      </c>
      <c r="F15" s="9" t="s">
        <v>102</v>
      </c>
      <c r="G15" s="4">
        <f t="shared" si="0"/>
        <v>0</v>
      </c>
      <c r="H15" s="4" t="str">
        <f t="shared" si="1"/>
        <v>，202303051153510025</v>
      </c>
      <c r="I15" s="4" t="e">
        <f>VLOOKUP(A15,HOP!A:U,21,0)</f>
        <v>#N/A</v>
      </c>
      <c r="J15" s="4">
        <v>3.5</v>
      </c>
    </row>
    <row r="16" s="4" customFormat="1" hidden="1" spans="1:10">
      <c r="A16" s="8" t="s">
        <v>103</v>
      </c>
      <c r="B16" s="6">
        <v>44990</v>
      </c>
      <c r="C16" s="6">
        <v>44991</v>
      </c>
      <c r="D16" s="4">
        <v>352.5</v>
      </c>
      <c r="E16" s="4">
        <v>352.5</v>
      </c>
      <c r="F16" s="9" t="s">
        <v>104</v>
      </c>
      <c r="G16" s="4">
        <f t="shared" si="0"/>
        <v>0</v>
      </c>
      <c r="H16" s="4" t="str">
        <f t="shared" si="1"/>
        <v>，202303051937300069</v>
      </c>
      <c r="I16" s="4" t="e">
        <f>VLOOKUP(A16,HOP!A:U,21,0)</f>
        <v>#N/A</v>
      </c>
      <c r="J16" s="4">
        <v>3.5</v>
      </c>
    </row>
    <row r="17" s="4" customFormat="1" hidden="1" spans="1:10">
      <c r="A17" s="8" t="s">
        <v>105</v>
      </c>
      <c r="B17" s="6">
        <v>44990</v>
      </c>
      <c r="C17" s="6">
        <v>44991</v>
      </c>
      <c r="D17" s="4">
        <v>343.5</v>
      </c>
      <c r="E17" s="4">
        <v>343.5</v>
      </c>
      <c r="F17" s="9" t="s">
        <v>106</v>
      </c>
      <c r="G17" s="4">
        <f t="shared" si="0"/>
        <v>0</v>
      </c>
      <c r="H17" s="4" t="str">
        <f t="shared" si="1"/>
        <v>，202303051959110069</v>
      </c>
      <c r="I17" s="4" t="e">
        <f>VLOOKUP(A17,HOP!A:U,21,0)</f>
        <v>#N/A</v>
      </c>
      <c r="J17" s="4">
        <v>3.5</v>
      </c>
    </row>
    <row r="19" spans="4:4">
      <c r="D19" s="4">
        <f>SUM(D2:D18)</f>
        <v>9954.88</v>
      </c>
    </row>
    <row r="23" spans="1:4">
      <c r="A23" s="4" t="s">
        <v>107</v>
      </c>
      <c r="C23" s="4">
        <v>153</v>
      </c>
      <c r="D23" s="4">
        <v>174.39</v>
      </c>
    </row>
    <row r="24" spans="1:4">
      <c r="A24" s="4" t="s">
        <v>108</v>
      </c>
      <c r="C24" s="4">
        <v>3765.28</v>
      </c>
      <c r="D24" s="4">
        <v>4291.6</v>
      </c>
    </row>
    <row r="25" spans="1:4">
      <c r="A25" s="4" t="s">
        <v>109</v>
      </c>
      <c r="C25" s="4">
        <v>6036.6</v>
      </c>
      <c r="D25" s="4">
        <v>6880.42</v>
      </c>
    </row>
    <row r="26" spans="1:4">
      <c r="A26" s="4" t="s">
        <v>110</v>
      </c>
      <c r="C26" s="4">
        <f>SUBTOTAL(9,C23:C25)</f>
        <v>9954.88</v>
      </c>
      <c r="D26" s="4">
        <f>SUBTOTAL(9,D23:D25)</f>
        <v>11346.41</v>
      </c>
    </row>
    <row r="27" spans="1:1">
      <c r="A27" s="4" t="s">
        <v>111</v>
      </c>
    </row>
  </sheetData>
  <autoFilter ref="A1:XFD19"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999223030881923</v>
      </c>
      <c r="B2" s="1" t="s">
        <v>131</v>
      </c>
      <c r="C2" s="1" t="s">
        <v>132</v>
      </c>
      <c r="D2" s="1" t="s">
        <v>133</v>
      </c>
      <c r="E2" s="1" t="s">
        <v>78</v>
      </c>
      <c r="F2" s="1" t="s">
        <v>131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999223013608372</v>
      </c>
      <c r="B3" s="1" t="s">
        <v>147</v>
      </c>
      <c r="C3" s="1" t="s">
        <v>148</v>
      </c>
      <c r="D3" s="1" t="s">
        <v>149</v>
      </c>
      <c r="E3" s="1" t="s">
        <v>71</v>
      </c>
      <c r="F3" s="1" t="s">
        <v>131</v>
      </c>
      <c r="G3" s="1" t="s">
        <v>134</v>
      </c>
      <c r="H3" s="1" t="s">
        <v>135</v>
      </c>
      <c r="I3" s="1" t="s">
        <v>150</v>
      </c>
      <c r="J3" s="1" t="s">
        <v>137</v>
      </c>
      <c r="K3" s="1" t="s">
        <v>150</v>
      </c>
      <c r="L3" s="1" t="s">
        <v>150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151</v>
      </c>
      <c r="S3" s="1" t="s">
        <v>143</v>
      </c>
      <c r="T3" s="1" t="s">
        <v>144</v>
      </c>
      <c r="U3" s="1" t="s">
        <v>152</v>
      </c>
      <c r="V3" s="1" t="s">
        <v>146</v>
      </c>
    </row>
    <row r="4" s="1" customFormat="1" spans="1:22">
      <c r="A4" s="3">
        <v>999223011219711</v>
      </c>
      <c r="B4" s="1" t="s">
        <v>147</v>
      </c>
      <c r="C4" s="1" t="s">
        <v>153</v>
      </c>
      <c r="D4" s="1" t="s">
        <v>154</v>
      </c>
      <c r="E4" s="1" t="s">
        <v>155</v>
      </c>
      <c r="F4" s="1" t="s">
        <v>131</v>
      </c>
      <c r="G4" s="1" t="s">
        <v>134</v>
      </c>
      <c r="H4" s="1" t="s">
        <v>135</v>
      </c>
      <c r="I4" s="1" t="s">
        <v>156</v>
      </c>
      <c r="J4" s="1" t="s">
        <v>137</v>
      </c>
      <c r="K4" s="1" t="s">
        <v>156</v>
      </c>
      <c r="L4" s="1" t="s">
        <v>156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157</v>
      </c>
      <c r="S4" s="1" t="s">
        <v>143</v>
      </c>
      <c r="T4" s="1" t="s">
        <v>144</v>
      </c>
      <c r="U4" s="1" t="s">
        <v>152</v>
      </c>
      <c r="V4" s="1" t="s">
        <v>146</v>
      </c>
    </row>
    <row r="5" s="1" customFormat="1" spans="1:22">
      <c r="A5" s="3">
        <v>999222993182984</v>
      </c>
      <c r="B5" s="1" t="s">
        <v>158</v>
      </c>
      <c r="C5" s="1" t="s">
        <v>159</v>
      </c>
      <c r="D5" s="1" t="s">
        <v>149</v>
      </c>
      <c r="E5" s="1" t="s">
        <v>58</v>
      </c>
      <c r="F5" s="1" t="s">
        <v>131</v>
      </c>
      <c r="G5" s="1" t="s">
        <v>134</v>
      </c>
      <c r="H5" s="1" t="s">
        <v>135</v>
      </c>
      <c r="I5" s="1" t="s">
        <v>160</v>
      </c>
      <c r="J5" s="1" t="s">
        <v>137</v>
      </c>
      <c r="K5" s="1" t="s">
        <v>160</v>
      </c>
      <c r="L5" s="1" t="s">
        <v>160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161</v>
      </c>
      <c r="S5" s="1" t="s">
        <v>143</v>
      </c>
      <c r="T5" s="1" t="s">
        <v>144</v>
      </c>
      <c r="U5" s="1" t="s">
        <v>152</v>
      </c>
      <c r="V5" s="1" t="s">
        <v>146</v>
      </c>
    </row>
    <row r="6" s="1" customFormat="1" spans="1:22">
      <c r="A6" s="3">
        <v>999222962441411</v>
      </c>
      <c r="B6" s="1" t="s">
        <v>162</v>
      </c>
      <c r="C6" s="1" t="s">
        <v>163</v>
      </c>
      <c r="D6" s="1" t="s">
        <v>164</v>
      </c>
      <c r="E6" s="1" t="s">
        <v>47</v>
      </c>
      <c r="F6" s="1" t="s">
        <v>147</v>
      </c>
      <c r="G6" s="1" t="s">
        <v>134</v>
      </c>
      <c r="H6" s="1" t="s">
        <v>135</v>
      </c>
      <c r="I6" s="1" t="s">
        <v>165</v>
      </c>
      <c r="J6" s="1" t="s">
        <v>137</v>
      </c>
      <c r="K6" s="1" t="s">
        <v>165</v>
      </c>
      <c r="L6" s="1" t="s">
        <v>165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166</v>
      </c>
      <c r="S6" s="1" t="s">
        <v>143</v>
      </c>
      <c r="T6" s="1" t="s">
        <v>144</v>
      </c>
      <c r="U6" s="1" t="s">
        <v>152</v>
      </c>
      <c r="V6" s="1" t="s">
        <v>146</v>
      </c>
    </row>
    <row r="7" s="1" customFormat="1" spans="1:22">
      <c r="A7" s="3">
        <v>999222949969707</v>
      </c>
      <c r="B7" s="1" t="s">
        <v>167</v>
      </c>
      <c r="C7" s="1" t="s">
        <v>168</v>
      </c>
      <c r="D7" s="1" t="s">
        <v>169</v>
      </c>
      <c r="E7" s="1" t="s">
        <v>39</v>
      </c>
      <c r="F7" s="1" t="s">
        <v>131</v>
      </c>
      <c r="G7" s="1" t="s">
        <v>134</v>
      </c>
      <c r="H7" s="1" t="s">
        <v>135</v>
      </c>
      <c r="I7" s="1" t="s">
        <v>170</v>
      </c>
      <c r="J7" s="1" t="s">
        <v>137</v>
      </c>
      <c r="K7" s="1" t="s">
        <v>170</v>
      </c>
      <c r="L7" s="1" t="s">
        <v>170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171</v>
      </c>
      <c r="S7" s="1" t="s">
        <v>143</v>
      </c>
      <c r="T7" s="1" t="s">
        <v>144</v>
      </c>
      <c r="U7" s="1" t="s">
        <v>152</v>
      </c>
      <c r="V7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2023-03-21T01:20:58Z</dcterms:created>
  <dcterms:modified xsi:type="dcterms:W3CDTF">2023-03-21T01:44:10Z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A379E5AB174B4B4399A9FEC3D66F1436</vt:lpwstr>
  </property>
  <property fmtid="{D5CDD505-2E9C-101B-9397-08002B2CF9AE}" pid="3" name="KSOProductBuildVer">
    <vt:lpwstr>2052-11.1.0.13703</vt:lpwstr>
  </property>
</Properties>
</file>