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<sst xmlns="http://schemas.openxmlformats.org/spreadsheetml/2006/main" count="617" uniqueCount="251">
  <si>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</si>
  <si>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</si>
  <si>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</si>
  <si>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</si>
  <si>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</si>
  <si>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</si>
  <si>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</si>
  <si>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</si>
  <si>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</si>
  <si>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</si>
  <si>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</si>
  <si>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</si>
  <si>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</si>
  <si>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</si>
  <si>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</si>
  <si>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</si>
  <si>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</si>
  <si>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</si>
  <si>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</si>
  <si>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</si>
  <si>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</si>
  <si>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</si>
  <si>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</si>
  <si>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</si>
  <si>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</si>
  <si>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999222949395712	</t>
  </si>
  <si>
    <t>Ctrip</t>
  </si>
  <si>
    <t>正常</t>
  </si>
  <si>
    <t>[香港]香港富荟上环酒店(iclub Sheung Wan Hotel)(17083860)</t>
  </si>
  <si>
    <t>卓荟&lt;双人入住&gt;&lt;内宾&gt;&lt;预付&gt;&lt;双早&gt;</t>
  </si>
  <si>
    <t>CNY</t>
  </si>
  <si>
    <t>Zhang/Liping,Zhu/Hongwei</t>
  </si>
  <si>
    <t>CA363230323CNY</t>
  </si>
  <si>
    <t>未提现</t>
  </si>
  <si>
    <t>携程开票</t>
  </si>
  <si>
    <t xml:space="preserve">3070092	</t>
  </si>
  <si>
    <t xml:space="preserve">HBD-366700-318-1672005	</t>
  </si>
  <si>
    <t xml:space="preserve">999222986843931	</t>
  </si>
  <si>
    <t>[广州]广州白天鹅宾馆(9824406)</t>
  </si>
  <si>
    <t>豪华江景双床房&lt;双人入住&gt;&lt;内宾&gt;&lt;预付&gt;&lt;双早&gt;</t>
  </si>
  <si>
    <t>蔺佳</t>
  </si>
  <si>
    <t xml:space="preserve">3082111	</t>
  </si>
  <si>
    <t xml:space="preserve">864062824R1AGO;	</t>
  </si>
  <si>
    <t xml:space="preserve">999222991537641	</t>
  </si>
  <si>
    <t>[香港]铜锣湾迷你精品酒店(Mini Hotel Causeway Bay)(788891)</t>
  </si>
  <si>
    <t>迷你客房&lt;双人入住&gt;&lt;内宾&gt;&lt;预付&gt;&lt;无早&gt;</t>
  </si>
  <si>
    <t>ZENG/YUNDAN</t>
  </si>
  <si>
    <t xml:space="preserve">3083969	</t>
  </si>
  <si>
    <t xml:space="preserve">MTN-4908936762602547653	</t>
  </si>
  <si>
    <t xml:space="preserve">22998487022	</t>
  </si>
  <si>
    <t>[香港]香港园景轩(Garden View Hong Kong)(17080981)</t>
  </si>
  <si>
    <t>高级客房&lt;双人入住&gt;&lt;内宾&gt;&lt;预付&gt;&lt;无早&gt;</t>
  </si>
  <si>
    <t>LIM/POH YANG</t>
  </si>
  <si>
    <t xml:space="preserve">3086976	</t>
  </si>
  <si>
    <t xml:space="preserve">MTN-4908936770558234053	</t>
  </si>
  <si>
    <t xml:space="preserve">999222999205834	</t>
  </si>
  <si>
    <t>[香港]香港百利酒店(Burlington Hotel)(81148704)</t>
  </si>
  <si>
    <t>标准大床房&lt;双人入住&gt;&lt;内宾&gt;&lt;预付&gt;&lt;无早&gt;</t>
  </si>
  <si>
    <t>WANG/WANCHENG</t>
  </si>
  <si>
    <t xml:space="preserve">3087147	</t>
  </si>
  <si>
    <t xml:space="preserve">MTN-4908936770571220421	</t>
  </si>
  <si>
    <t xml:space="preserve">23011711944	</t>
  </si>
  <si>
    <t>[广州]广州珀丽酒店(9826184)</t>
  </si>
  <si>
    <t>豪华双床房&lt;双人入住&gt;&lt;内宾&gt;&lt;预付&gt;&lt;无早&gt;</t>
  </si>
  <si>
    <t>黄锦棠</t>
  </si>
  <si>
    <t xml:space="preserve">3092509	</t>
  </si>
  <si>
    <t xml:space="preserve">	</t>
  </si>
  <si>
    <t xml:space="preserve">999223013591048	</t>
  </si>
  <si>
    <t>[上海]上海古北湾大酒店(17096335)</t>
  </si>
  <si>
    <t>高级房&lt;双人入住&gt;&lt;内宾&gt;&lt;预付&gt;&lt;无早&gt;</t>
  </si>
  <si>
    <t>李响</t>
  </si>
  <si>
    <t xml:space="preserve">3093277	</t>
  </si>
  <si>
    <t xml:space="preserve">999223028848034	</t>
  </si>
  <si>
    <t>[香港]香港愉景湾酒店(Auberge Discovery Bay Hong Kong)(1550539)</t>
  </si>
  <si>
    <t>山景客房&lt;双人入住&gt;&lt;内宾&gt;&lt;预付&gt;&lt;无早&gt;</t>
  </si>
  <si>
    <t>WANG/XIAOLONG</t>
  </si>
  <si>
    <t xml:space="preserve">3094067	</t>
  </si>
  <si>
    <t xml:space="preserve">230305180016	</t>
  </si>
  <si>
    <t xml:space="preserve">999223033555174	</t>
  </si>
  <si>
    <t>[香港]香港帝逸酒店(Alva Hotel by Royal)(69311795)</t>
  </si>
  <si>
    <t>豪华双大床房&lt;双人入住&gt;&lt;内宾&gt;&lt;预付&gt;&lt;无早&gt;</t>
  </si>
  <si>
    <t>LIU/DONGMEI,GUO/VICTORIA YUTONG</t>
  </si>
  <si>
    <t xml:space="preserve">3095603	</t>
  </si>
  <si>
    <t xml:space="preserve">230305180082	</t>
  </si>
  <si>
    <t xml:space="preserve">999223061839580	</t>
  </si>
  <si>
    <t>[梅州]梅州白天鹅迎宾馆(100697959)</t>
  </si>
  <si>
    <t>商务江景大床房&lt;特惠专享&gt;&lt;双人入住&gt;&lt;日历房套餐高价值&gt;&lt;双早&gt;&lt;新酒店礼盒&gt;</t>
  </si>
  <si>
    <t>吴杰</t>
  </si>
  <si>
    <t xml:space="preserve">999223062648485	</t>
  </si>
  <si>
    <t>商务江景大床房&lt;超值特惠&gt;&lt;双人入住&gt;&lt;日历房套餐高价值&gt;&lt;单早&gt;&lt;新酒店礼盒&gt;</t>
  </si>
  <si>
    <t>朱江</t>
  </si>
  <si>
    <t xml:space="preserve">999223062742953	</t>
  </si>
  <si>
    <t>[临沂]临沂鲁商铂尔曼大酒店(27944450)</t>
  </si>
  <si>
    <t>高级大床房&lt;双人入住&gt;&lt;内宾&gt;&lt;预付&gt;&lt;双早&gt;</t>
  </si>
  <si>
    <t>刘龙滨</t>
  </si>
  <si>
    <t xml:space="preserve">3103421	</t>
  </si>
  <si>
    <t xml:space="preserve">C233070406	</t>
  </si>
  <si>
    <t xml:space="preserve">999223063860892	</t>
  </si>
  <si>
    <t>高级大床房&lt;双人入住&gt;&lt;内宾&gt;&lt;预付&gt;&lt;无早&gt;</t>
  </si>
  <si>
    <t>李明</t>
  </si>
  <si>
    <t xml:space="preserve">3103647	</t>
  </si>
  <si>
    <t xml:space="preserve">C233070834	</t>
  </si>
  <si>
    <t xml:space="preserve">999223064210073	</t>
  </si>
  <si>
    <t>[香港]香港憙酒店(Xi Hotel)(25827272)</t>
  </si>
  <si>
    <t>豪华大床房&lt;双人入住&gt;&lt;内宾&gt;&lt;预付&gt;&lt;无早&gt;</t>
  </si>
  <si>
    <t>HUANG/YUANXIN</t>
  </si>
  <si>
    <t xml:space="preserve">3103725	</t>
  </si>
  <si>
    <t xml:space="preserve">MTN-4908932414835243461	</t>
  </si>
  <si>
    <t xml:space="preserve">999223064253143	</t>
  </si>
  <si>
    <t>杨晶晶</t>
  </si>
  <si>
    <t xml:space="preserve">999223064827450	</t>
  </si>
  <si>
    <t>[梅州]梅州麓湖山酒店(67856423)</t>
  </si>
  <si>
    <t>豪华双床房&lt;双人入住&gt;&lt;升级特惠&gt;&lt;双早&gt;&lt;新高价值日历房套餐&gt;&lt;新酒店礼盒&gt;</t>
  </si>
  <si>
    <t>郭钜坚,刘栋娥,许锦雄,曾庆标,刘志全</t>
  </si>
  <si>
    <t xml:space="preserve">999223068006204	</t>
  </si>
  <si>
    <t>吴长勤</t>
  </si>
  <si>
    <t xml:space="preserve">999223068052871	</t>
  </si>
  <si>
    <t>卢纪元,瞿兆昌</t>
  </si>
  <si>
    <t>取消</t>
  </si>
  <si>
    <t xml:space="preserve">999223068649322	</t>
  </si>
  <si>
    <t>[香港]香港帝国酒店(Imperial Hotel)(808817)</t>
  </si>
  <si>
    <t>标准房&lt;双人入住&gt;&lt;内宾&gt;&lt;预付&gt;&lt;无早&gt;</t>
  </si>
  <si>
    <t>Chenliang/Zengliangying</t>
  </si>
  <si>
    <t xml:space="preserve">3104936	</t>
  </si>
  <si>
    <t xml:space="preserve">HBD-87016-318-1675096	</t>
  </si>
  <si>
    <t xml:space="preserve">999223072227319	</t>
  </si>
  <si>
    <t>[香港]旭逸酒店 · 荃湾(Hotel Ease · Tsuen Wan)(17077768)</t>
  </si>
  <si>
    <t>标准客房&lt;双人入住&gt;&lt;内宾&gt;&lt;预付&gt;&lt;无早&gt;</t>
  </si>
  <si>
    <t>feng/yanliang</t>
  </si>
  <si>
    <t xml:space="preserve">3106020	</t>
  </si>
  <si>
    <t xml:space="preserve">230307180134	</t>
  </si>
  <si>
    <t xml:space="preserve">999223074040564	</t>
  </si>
  <si>
    <t>[梅州]梅州客都大酒店(100660732)</t>
  </si>
  <si>
    <t>商务大床房&lt;特惠专享&gt;&lt;双人入住&gt;&lt;双早&gt;</t>
  </si>
  <si>
    <t>林益栋</t>
  </si>
  <si>
    <t xml:space="preserve">3106875	</t>
  </si>
  <si>
    <t>，</t>
  </si>
  <si>
    <t>999222986843931</t>
  </si>
  <si>
    <t>999223061839580</t>
  </si>
  <si>
    <t>202303070853020076</t>
  </si>
  <si>
    <t>999223062648485</t>
  </si>
  <si>
    <t>202303070922130025</t>
  </si>
  <si>
    <t>999223064253143</t>
  </si>
  <si>
    <t>202303071116110021</t>
  </si>
  <si>
    <t>999223064827450</t>
  </si>
  <si>
    <t>202303071230260076</t>
  </si>
  <si>
    <t>999223068052871</t>
  </si>
  <si>
    <t>202303071537270021</t>
  </si>
  <si>
    <t>A230323094155481</t>
  </si>
  <si>
    <t>A230323094255481</t>
  </si>
  <si>
    <t>房集：i230323094059 3377元</t>
  </si>
  <si>
    <t>CNY / HKD 当前参考汇率: 1.144501665</t>
  </si>
  <si>
    <t>总计：16045.5 CNY/
18364.1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</si>
  <si>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</si>
  <si>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</si>
  <si>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</si>
  <si>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</si>
  <si>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</si>
  <si>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</si>
  <si>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</si>
  <si>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</si>
  <si>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</si>
  <si>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</si>
  <si>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</si>
  <si>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</si>
  <si>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</si>
  <si>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</si>
  <si>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</si>
  <si>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</si>
  <si>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</si>
  <si>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</si>
  <si>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</si>
  <si>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2023-03-07</t>
  </si>
  <si>
    <t>3106875</t>
  </si>
  <si>
    <t>梅州客都大酒店</t>
  </si>
  <si>
    <t>2023-03-08</t>
  </si>
  <si>
    <t>退房日周结</t>
  </si>
  <si>
    <t>219.30</t>
  </si>
  <si>
    <t>RMB</t>
  </si>
  <si>
    <t>0</t>
  </si>
  <si>
    <t>0.00</t>
  </si>
  <si>
    <t>携程国内直连(DD)</t>
  </si>
  <si>
    <t>01.011249</t>
  </si>
  <si>
    <t>2023-03-07 22:43:03</t>
  </si>
  <si>
    <t>否</t>
  </si>
  <si>
    <t>汇智国际旅游发展有限公司</t>
  </si>
  <si>
    <t>直采</t>
  </si>
  <si>
    <t>中国</t>
  </si>
  <si>
    <t>3106020</t>
  </si>
  <si>
    <t>旭逸酒店 · 荃湾</t>
  </si>
  <si>
    <t>feng yanliang</t>
  </si>
  <si>
    <t>379.76</t>
  </si>
  <si>
    <t>2023-03-07 20:08:48</t>
  </si>
  <si>
    <t>直连</t>
  </si>
  <si>
    <t>3104936</t>
  </si>
  <si>
    <t>香港帝国酒店</t>
  </si>
  <si>
    <t>Chenliang Zengliangying</t>
  </si>
  <si>
    <t>439.35</t>
  </si>
  <si>
    <t>2023-03-07 16:12:01</t>
  </si>
  <si>
    <t>3103725</t>
  </si>
  <si>
    <t>香港憙酒店</t>
  </si>
  <si>
    <t>HUANG YUANXIN</t>
  </si>
  <si>
    <t>806.61</t>
  </si>
  <si>
    <t>2023-03-07 11:06:46</t>
  </si>
  <si>
    <t>3103647</t>
  </si>
  <si>
    <t>临沂鲁商铂尔曼大酒店</t>
  </si>
  <si>
    <t>606.00</t>
  </si>
  <si>
    <t>2023-03-07 10:38:28</t>
  </si>
  <si>
    <t>2023-03-05</t>
  </si>
  <si>
    <t>3095603</t>
  </si>
  <si>
    <t>香港帝逸酒店</t>
  </si>
  <si>
    <t>LIU DONGMEI,GUO VICTORIA YUTONG</t>
  </si>
  <si>
    <t>1018.08</t>
  </si>
  <si>
    <t>2023-03-05 15:00:34</t>
  </si>
  <si>
    <t>3094067</t>
  </si>
  <si>
    <t>香港愉景湾酒店</t>
  </si>
  <si>
    <t>WANG XIAOLONG</t>
  </si>
  <si>
    <t>688.82</t>
  </si>
  <si>
    <t>2023-03-05 05:34:09</t>
  </si>
  <si>
    <t>2023-03-04</t>
  </si>
  <si>
    <t>3093277</t>
  </si>
  <si>
    <t>上海古北湾大酒店</t>
  </si>
  <si>
    <t>2023-03-06</t>
  </si>
  <si>
    <t>848.40</t>
  </si>
  <si>
    <t>2023-03-04 21:44:22</t>
  </si>
  <si>
    <t>3092509</t>
  </si>
  <si>
    <t>广州珀丽酒店</t>
  </si>
  <si>
    <t>277.75</t>
  </si>
  <si>
    <t>2023-03-04 19:12:34</t>
  </si>
  <si>
    <t>2023-03-03</t>
  </si>
  <si>
    <t>3087147</t>
  </si>
  <si>
    <t>香港百利酒店</t>
  </si>
  <si>
    <t>WANG WANCHENG</t>
  </si>
  <si>
    <t>1164.78</t>
  </si>
  <si>
    <t>2023-03-03 18:32:32</t>
  </si>
  <si>
    <t>3086976</t>
  </si>
  <si>
    <t>香港园景轩</t>
  </si>
  <si>
    <t>LIM POH YANG</t>
  </si>
  <si>
    <t>703.97</t>
  </si>
  <si>
    <t>2023-03-03 17:40:26</t>
  </si>
  <si>
    <t>3083969</t>
  </si>
  <si>
    <t>铜锣湾迷你精品酒店</t>
  </si>
  <si>
    <t>ZENG YUNDAN</t>
  </si>
  <si>
    <t>402.05</t>
  </si>
  <si>
    <t>2023-03-03 00:35:04</t>
  </si>
  <si>
    <t>2023-02-27</t>
  </si>
  <si>
    <t>3070092</t>
  </si>
  <si>
    <t>香港富荟上环酒店</t>
  </si>
  <si>
    <t>Zhang Liping,Zhu Hongwei</t>
  </si>
  <si>
    <t>3319.87</t>
  </si>
  <si>
    <t>2023-02-27 12:10:21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</si>
</sst>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15</xdr:col>
      <xdr:colOff>295275</xdr:colOff>
      <xdr:row>66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944225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44990</v>
      </c>
      <c r="G2" s="6">
        <v>44993</v>
      </c>
      <c r="H2" s="4">
        <v>1</v>
      </c>
      <c r="I2" s="4">
        <v>3</v>
      </c>
      <c r="J2" s="4">
        <v>3</v>
      </c>
      <c r="K2" s="4" t="s">
        <v>30</v>
      </c>
      <c r="L2" s="4">
        <v>3319.87</v>
      </c>
      <c r="M2" s="4">
        <v>3319.87</v>
      </c>
      <c r="N2" s="4" t="s">
        <v>31</v>
      </c>
      <c r="O2" s="4" t="s">
        <v>32</v>
      </c>
      <c r="P2" s="4" t="s">
        <v>33</v>
      </c>
      <c r="Q2" s="4">
        <v>0</v>
      </c>
      <c r="R2" s="7">
        <v>44984</v>
      </c>
      <c r="S2" s="6">
        <v>45008</v>
      </c>
      <c r="T2" s="4" t="s">
        <v>34</v>
      </c>
      <c r="U2" s="4">
        <v>3319.87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44992</v>
      </c>
      <c r="G3" s="6">
        <v>44993</v>
      </c>
      <c r="H3" s="4">
        <v>1</v>
      </c>
      <c r="I3" s="4">
        <v>1</v>
      </c>
      <c r="J3" s="4">
        <v>1</v>
      </c>
      <c r="K3" s="4" t="s">
        <v>30</v>
      </c>
      <c r="L3" s="4">
        <v>1793.76</v>
      </c>
      <c r="M3" s="4">
        <v>1793.76</v>
      </c>
      <c r="N3" s="4" t="s">
        <v>40</v>
      </c>
      <c r="O3" s="4" t="s">
        <v>32</v>
      </c>
      <c r="P3" s="4" t="s">
        <v>33</v>
      </c>
      <c r="Q3" s="4">
        <v>0</v>
      </c>
      <c r="R3" s="7">
        <v>44987</v>
      </c>
      <c r="S3" s="6">
        <v>45008</v>
      </c>
      <c r="T3" s="4" t="s">
        <v>34</v>
      </c>
      <c r="U3" s="4">
        <v>1793.76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44992</v>
      </c>
      <c r="G4" s="6">
        <v>44993</v>
      </c>
      <c r="H4" s="4">
        <v>1</v>
      </c>
      <c r="I4" s="4">
        <v>1</v>
      </c>
      <c r="J4" s="4">
        <v>1</v>
      </c>
      <c r="K4" s="4" t="s">
        <v>30</v>
      </c>
      <c r="L4" s="4">
        <v>402.05</v>
      </c>
      <c r="M4" s="4">
        <v>402.05</v>
      </c>
      <c r="N4" s="4" t="s">
        <v>46</v>
      </c>
      <c r="O4" s="4" t="s">
        <v>32</v>
      </c>
      <c r="P4" s="4" t="s">
        <v>33</v>
      </c>
      <c r="Q4" s="4">
        <v>0</v>
      </c>
      <c r="R4" s="7">
        <v>44988</v>
      </c>
      <c r="S4" s="6">
        <v>45008</v>
      </c>
      <c r="T4" s="4" t="s">
        <v>34</v>
      </c>
      <c r="U4" s="4">
        <v>402.05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44992</v>
      </c>
      <c r="G5" s="6">
        <v>44993</v>
      </c>
      <c r="H5" s="4">
        <v>1</v>
      </c>
      <c r="I5" s="4">
        <v>1</v>
      </c>
      <c r="J5" s="4">
        <v>1</v>
      </c>
      <c r="K5" s="4" t="s">
        <v>30</v>
      </c>
      <c r="L5" s="4">
        <v>703.97</v>
      </c>
      <c r="M5" s="4">
        <v>703.97</v>
      </c>
      <c r="N5" s="4" t="s">
        <v>52</v>
      </c>
      <c r="O5" s="4" t="s">
        <v>32</v>
      </c>
      <c r="P5" s="4" t="s">
        <v>33</v>
      </c>
      <c r="Q5" s="4">
        <v>0</v>
      </c>
      <c r="R5" s="7">
        <v>44988</v>
      </c>
      <c r="S5" s="6">
        <v>45008</v>
      </c>
      <c r="T5" s="4" t="s">
        <v>34</v>
      </c>
      <c r="U5" s="4">
        <v>703.97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44991</v>
      </c>
      <c r="G6" s="6">
        <v>44993</v>
      </c>
      <c r="H6" s="4">
        <v>1</v>
      </c>
      <c r="I6" s="4">
        <v>2</v>
      </c>
      <c r="J6" s="4">
        <v>2</v>
      </c>
      <c r="K6" s="4" t="s">
        <v>30</v>
      </c>
      <c r="L6" s="4">
        <v>1164.78</v>
      </c>
      <c r="M6" s="4">
        <v>1164.78</v>
      </c>
      <c r="N6" s="4" t="s">
        <v>58</v>
      </c>
      <c r="O6" s="4" t="s">
        <v>32</v>
      </c>
      <c r="P6" s="4" t="s">
        <v>33</v>
      </c>
      <c r="Q6" s="4">
        <v>0</v>
      </c>
      <c r="R6" s="7">
        <v>44988</v>
      </c>
      <c r="S6" s="6">
        <v>45008</v>
      </c>
      <c r="T6" s="4" t="s">
        <v>34</v>
      </c>
      <c r="U6" s="4">
        <v>1164.78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44992</v>
      </c>
      <c r="G7" s="6">
        <v>44993</v>
      </c>
      <c r="H7" s="4">
        <v>1</v>
      </c>
      <c r="I7" s="4">
        <v>1</v>
      </c>
      <c r="J7" s="4">
        <v>1</v>
      </c>
      <c r="K7" s="4" t="s">
        <v>30</v>
      </c>
      <c r="L7" s="4">
        <v>277.75</v>
      </c>
      <c r="M7" s="4">
        <v>277.75</v>
      </c>
      <c r="N7" s="4" t="s">
        <v>64</v>
      </c>
      <c r="O7" s="4" t="s">
        <v>32</v>
      </c>
      <c r="P7" s="4" t="s">
        <v>33</v>
      </c>
      <c r="Q7" s="4">
        <v>0</v>
      </c>
      <c r="R7" s="7">
        <v>44989</v>
      </c>
      <c r="S7" s="6">
        <v>45008</v>
      </c>
      <c r="T7" s="4" t="s">
        <v>34</v>
      </c>
      <c r="U7" s="4">
        <v>277.75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44991</v>
      </c>
      <c r="G8" s="6">
        <v>44993</v>
      </c>
      <c r="H8" s="4">
        <v>1</v>
      </c>
      <c r="I8" s="4">
        <v>2</v>
      </c>
      <c r="J8" s="4">
        <v>2</v>
      </c>
      <c r="K8" s="4" t="s">
        <v>30</v>
      </c>
      <c r="L8" s="4">
        <v>848.4</v>
      </c>
      <c r="M8" s="4">
        <v>848.4</v>
      </c>
      <c r="N8" s="4" t="s">
        <v>70</v>
      </c>
      <c r="O8" s="4" t="s">
        <v>32</v>
      </c>
      <c r="P8" s="4" t="s">
        <v>33</v>
      </c>
      <c r="Q8" s="4">
        <v>0</v>
      </c>
      <c r="R8" s="7">
        <v>44989</v>
      </c>
      <c r="S8" s="6">
        <v>45008</v>
      </c>
      <c r="T8" s="4" t="s">
        <v>34</v>
      </c>
      <c r="U8" s="4">
        <v>848.4</v>
      </c>
      <c r="V8" s="4">
        <v>0</v>
      </c>
      <c r="W8" s="4">
        <v>0</v>
      </c>
      <c r="X8" s="4" t="s">
        <v>71</v>
      </c>
      <c r="Y8" s="4" t="s">
        <v>66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44992</v>
      </c>
      <c r="G9" s="6">
        <v>44993</v>
      </c>
      <c r="H9" s="4">
        <v>1</v>
      </c>
      <c r="I9" s="4">
        <v>1</v>
      </c>
      <c r="J9" s="4">
        <v>1</v>
      </c>
      <c r="K9" s="4" t="s">
        <v>30</v>
      </c>
      <c r="L9" s="4">
        <v>688.82</v>
      </c>
      <c r="M9" s="4">
        <v>688.82</v>
      </c>
      <c r="N9" s="4" t="s">
        <v>75</v>
      </c>
      <c r="O9" s="4" t="s">
        <v>32</v>
      </c>
      <c r="P9" s="4" t="s">
        <v>33</v>
      </c>
      <c r="Q9" s="4">
        <v>0</v>
      </c>
      <c r="R9" s="7">
        <v>44990</v>
      </c>
      <c r="S9" s="6">
        <v>45008</v>
      </c>
      <c r="T9" s="4" t="s">
        <v>34</v>
      </c>
      <c r="U9" s="4">
        <v>688.82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44992</v>
      </c>
      <c r="G10" s="6">
        <v>44993</v>
      </c>
      <c r="H10" s="4">
        <v>1</v>
      </c>
      <c r="I10" s="4">
        <v>1</v>
      </c>
      <c r="J10" s="4">
        <v>1</v>
      </c>
      <c r="K10" s="4" t="s">
        <v>30</v>
      </c>
      <c r="L10" s="4">
        <v>1018.08</v>
      </c>
      <c r="M10" s="4">
        <v>1018.08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44990</v>
      </c>
      <c r="S10" s="6">
        <v>45008</v>
      </c>
      <c r="T10" s="4" t="s">
        <v>34</v>
      </c>
      <c r="U10" s="4">
        <v>1018.08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44992</v>
      </c>
      <c r="G11" s="6">
        <v>44993</v>
      </c>
      <c r="H11" s="4">
        <v>1</v>
      </c>
      <c r="I11" s="4">
        <v>1</v>
      </c>
      <c r="J11" s="4">
        <v>1</v>
      </c>
      <c r="K11" s="4" t="s">
        <v>30</v>
      </c>
      <c r="L11" s="4">
        <v>381</v>
      </c>
      <c r="M11" s="4">
        <v>381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44992</v>
      </c>
      <c r="S11" s="6">
        <v>45008</v>
      </c>
      <c r="T11" s="4" t="s">
        <v>34</v>
      </c>
      <c r="U11" s="4">
        <v>381</v>
      </c>
      <c r="V11" s="4">
        <v>0</v>
      </c>
      <c r="W11" s="4">
        <v>0</v>
      </c>
      <c r="X11" s="4" t="s">
        <v>66</v>
      </c>
      <c r="Y11" s="4" t="s">
        <v>66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85</v>
      </c>
      <c r="E12" s="4" t="s">
        <v>89</v>
      </c>
      <c r="F12" s="6">
        <v>44992</v>
      </c>
      <c r="G12" s="6">
        <v>44993</v>
      </c>
      <c r="H12" s="4">
        <v>1</v>
      </c>
      <c r="I12" s="4">
        <v>1</v>
      </c>
      <c r="J12" s="4">
        <v>1</v>
      </c>
      <c r="K12" s="4" t="s">
        <v>30</v>
      </c>
      <c r="L12" s="4">
        <v>329</v>
      </c>
      <c r="M12" s="4">
        <v>329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44992</v>
      </c>
      <c r="S12" s="6">
        <v>45008</v>
      </c>
      <c r="T12" s="4" t="s">
        <v>34</v>
      </c>
      <c r="U12" s="4">
        <v>329</v>
      </c>
      <c r="V12" s="4">
        <v>0</v>
      </c>
      <c r="W12" s="4">
        <v>0</v>
      </c>
      <c r="X12" s="4" t="s">
        <v>66</v>
      </c>
      <c r="Y12" s="4" t="s">
        <v>66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44992</v>
      </c>
      <c r="G13" s="6">
        <v>44993</v>
      </c>
      <c r="H13" s="4">
        <v>1</v>
      </c>
      <c r="I13" s="4">
        <v>1</v>
      </c>
      <c r="J13" s="4">
        <v>1</v>
      </c>
      <c r="K13" s="4" t="s">
        <v>30</v>
      </c>
      <c r="L13" s="4">
        <v>640.34</v>
      </c>
      <c r="M13" s="4">
        <v>640.34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44992</v>
      </c>
      <c r="S13" s="6">
        <v>45008</v>
      </c>
      <c r="T13" s="4" t="s">
        <v>34</v>
      </c>
      <c r="U13" s="4">
        <v>640.34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92</v>
      </c>
      <c r="E14" s="4" t="s">
        <v>98</v>
      </c>
      <c r="F14" s="6">
        <v>44992</v>
      </c>
      <c r="G14" s="6">
        <v>44993</v>
      </c>
      <c r="H14" s="4">
        <v>1</v>
      </c>
      <c r="I14" s="4">
        <v>1</v>
      </c>
      <c r="J14" s="4">
        <v>1</v>
      </c>
      <c r="K14" s="4" t="s">
        <v>30</v>
      </c>
      <c r="L14" s="4">
        <v>606</v>
      </c>
      <c r="M14" s="4">
        <v>606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44992</v>
      </c>
      <c r="S14" s="6">
        <v>45008</v>
      </c>
      <c r="T14" s="4" t="s">
        <v>34</v>
      </c>
      <c r="U14" s="4">
        <v>606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44992</v>
      </c>
      <c r="G15" s="6">
        <v>44993</v>
      </c>
      <c r="H15" s="4">
        <v>1</v>
      </c>
      <c r="I15" s="4">
        <v>1</v>
      </c>
      <c r="J15" s="4">
        <v>1</v>
      </c>
      <c r="K15" s="4" t="s">
        <v>30</v>
      </c>
      <c r="L15" s="4">
        <v>806.61</v>
      </c>
      <c r="M15" s="4">
        <v>806.61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44992</v>
      </c>
      <c r="S15" s="6">
        <v>45008</v>
      </c>
      <c r="T15" s="4" t="s">
        <v>34</v>
      </c>
      <c r="U15" s="4">
        <v>806.61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85</v>
      </c>
      <c r="E16" s="4" t="s">
        <v>89</v>
      </c>
      <c r="F16" s="6">
        <v>44992</v>
      </c>
      <c r="G16" s="6">
        <v>44993</v>
      </c>
      <c r="H16" s="4">
        <v>1</v>
      </c>
      <c r="I16" s="4">
        <v>1</v>
      </c>
      <c r="J16" s="4">
        <v>1</v>
      </c>
      <c r="K16" s="4" t="s">
        <v>30</v>
      </c>
      <c r="L16" s="4">
        <v>329</v>
      </c>
      <c r="M16" s="4">
        <v>329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44992</v>
      </c>
      <c r="S16" s="6">
        <v>45008</v>
      </c>
      <c r="T16" s="4" t="s">
        <v>34</v>
      </c>
      <c r="U16" s="4">
        <v>329</v>
      </c>
      <c r="V16" s="4">
        <v>0</v>
      </c>
      <c r="W16" s="4">
        <v>0</v>
      </c>
      <c r="X16" s="4" t="s">
        <v>66</v>
      </c>
      <c r="Y16" s="4" t="s">
        <v>66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44992</v>
      </c>
      <c r="G17" s="6">
        <v>44993</v>
      </c>
      <c r="H17" s="4">
        <v>5</v>
      </c>
      <c r="I17" s="4">
        <v>1</v>
      </c>
      <c r="J17" s="4">
        <v>5</v>
      </c>
      <c r="K17" s="4" t="s">
        <v>30</v>
      </c>
      <c r="L17" s="4">
        <v>1680</v>
      </c>
      <c r="M17" s="4">
        <v>1680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44992</v>
      </c>
      <c r="S17" s="6">
        <v>45008</v>
      </c>
      <c r="T17" s="4" t="s">
        <v>34</v>
      </c>
      <c r="U17" s="4">
        <v>1680</v>
      </c>
      <c r="V17" s="4">
        <v>0</v>
      </c>
      <c r="W17" s="4">
        <v>0</v>
      </c>
      <c r="X17" s="4" t="s">
        <v>66</v>
      </c>
      <c r="Y17" s="4" t="s">
        <v>66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85</v>
      </c>
      <c r="E18" s="4" t="s">
        <v>89</v>
      </c>
      <c r="F18" s="6">
        <v>44992</v>
      </c>
      <c r="G18" s="6">
        <v>44993</v>
      </c>
      <c r="H18" s="4">
        <v>1</v>
      </c>
      <c r="I18" s="4">
        <v>1</v>
      </c>
      <c r="J18" s="4">
        <v>1</v>
      </c>
      <c r="K18" s="4" t="s">
        <v>30</v>
      </c>
      <c r="L18" s="4">
        <v>329</v>
      </c>
      <c r="M18" s="4">
        <v>329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44992</v>
      </c>
      <c r="S18" s="6">
        <v>45008</v>
      </c>
      <c r="T18" s="4" t="s">
        <v>34</v>
      </c>
      <c r="U18" s="4">
        <v>329</v>
      </c>
      <c r="V18" s="4">
        <v>0</v>
      </c>
      <c r="W18" s="4">
        <v>0</v>
      </c>
      <c r="X18" s="4" t="s">
        <v>66</v>
      </c>
      <c r="Y18" s="4" t="s">
        <v>66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85</v>
      </c>
      <c r="E19" s="4" t="s">
        <v>89</v>
      </c>
      <c r="F19" s="6">
        <v>44992</v>
      </c>
      <c r="G19" s="6">
        <v>44993</v>
      </c>
      <c r="H19" s="4">
        <v>2</v>
      </c>
      <c r="I19" s="4">
        <v>1</v>
      </c>
      <c r="J19" s="4">
        <v>2</v>
      </c>
      <c r="K19" s="4" t="s">
        <v>30</v>
      </c>
      <c r="L19" s="4">
        <v>658</v>
      </c>
      <c r="M19" s="4">
        <v>658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44992</v>
      </c>
      <c r="S19" s="6">
        <v>45008</v>
      </c>
      <c r="T19" s="4" t="s">
        <v>34</v>
      </c>
      <c r="U19" s="4">
        <v>658</v>
      </c>
      <c r="V19" s="4">
        <v>0</v>
      </c>
      <c r="W19" s="4">
        <v>0</v>
      </c>
      <c r="X19" s="4" t="s">
        <v>66</v>
      </c>
      <c r="Y19" s="4" t="s">
        <v>66</v>
      </c>
    </row>
    <row r="20" s="4" customFormat="1" spans="1:25">
      <c r="A20" s="4" t="s">
        <v>114</v>
      </c>
      <c r="B20" s="4" t="s">
        <v>26</v>
      </c>
      <c r="C20" s="4" t="s">
        <v>118</v>
      </c>
      <c r="D20" s="4" t="s">
        <v>85</v>
      </c>
      <c r="E20" s="4" t="s">
        <v>89</v>
      </c>
      <c r="F20" s="6">
        <v>44992</v>
      </c>
      <c r="G20" s="6">
        <v>44993</v>
      </c>
      <c r="H20" s="4">
        <v>1</v>
      </c>
      <c r="I20" s="4">
        <v>1</v>
      </c>
      <c r="J20" s="4">
        <v>1</v>
      </c>
      <c r="K20" s="4" t="s">
        <v>30</v>
      </c>
      <c r="L20" s="4">
        <v>-329</v>
      </c>
      <c r="M20" s="4">
        <v>-329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44992</v>
      </c>
      <c r="S20" s="6">
        <v>45008</v>
      </c>
      <c r="T20" s="4" t="s">
        <v>34</v>
      </c>
      <c r="U20" s="4">
        <v>-329</v>
      </c>
      <c r="V20" s="4">
        <v>0</v>
      </c>
      <c r="W20" s="4">
        <v>0</v>
      </c>
      <c r="X20" s="4" t="s">
        <v>66</v>
      </c>
      <c r="Y20" s="4" t="s">
        <v>66</v>
      </c>
    </row>
    <row r="21" s="4" customFormat="1" spans="1:25">
      <c r="A21" s="4" t="s">
        <v>91</v>
      </c>
      <c r="B21" s="4" t="s">
        <v>26</v>
      </c>
      <c r="C21" s="4" t="s">
        <v>118</v>
      </c>
      <c r="D21" s="4" t="s">
        <v>92</v>
      </c>
      <c r="E21" s="4" t="s">
        <v>93</v>
      </c>
      <c r="F21" s="6">
        <v>44992</v>
      </c>
      <c r="G21" s="6">
        <v>44993</v>
      </c>
      <c r="H21" s="4">
        <v>1</v>
      </c>
      <c r="I21" s="4">
        <v>1</v>
      </c>
      <c r="J21" s="4">
        <v>1</v>
      </c>
      <c r="K21" s="4" t="s">
        <v>30</v>
      </c>
      <c r="L21" s="4">
        <v>-640.34</v>
      </c>
      <c r="M21" s="4">
        <v>-640.34</v>
      </c>
      <c r="N21" s="4" t="s">
        <v>94</v>
      </c>
      <c r="O21" s="4" t="s">
        <v>32</v>
      </c>
      <c r="P21" s="4" t="s">
        <v>33</v>
      </c>
      <c r="Q21" s="4">
        <v>0</v>
      </c>
      <c r="R21" s="7">
        <v>44992</v>
      </c>
      <c r="S21" s="6">
        <v>45008</v>
      </c>
      <c r="T21" s="4" t="s">
        <v>34</v>
      </c>
      <c r="U21" s="4">
        <v>-640.34</v>
      </c>
      <c r="V21" s="4">
        <v>0</v>
      </c>
      <c r="W21" s="4">
        <v>0</v>
      </c>
      <c r="X21" s="4" t="s">
        <v>95</v>
      </c>
      <c r="Y21" s="4" t="s">
        <v>96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44992</v>
      </c>
      <c r="G22" s="6">
        <v>44993</v>
      </c>
      <c r="H22" s="4">
        <v>1</v>
      </c>
      <c r="I22" s="4">
        <v>1</v>
      </c>
      <c r="J22" s="4">
        <v>1</v>
      </c>
      <c r="K22" s="4" t="s">
        <v>30</v>
      </c>
      <c r="L22" s="4">
        <v>439.35</v>
      </c>
      <c r="M22" s="4">
        <v>439.35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44992</v>
      </c>
      <c r="S22" s="6">
        <v>45008</v>
      </c>
      <c r="T22" s="4" t="s">
        <v>34</v>
      </c>
      <c r="U22" s="4">
        <v>439.35</v>
      </c>
      <c r="V22" s="4">
        <v>0</v>
      </c>
      <c r="W22" s="4">
        <v>0</v>
      </c>
      <c r="X22" s="4" t="s">
        <v>123</v>
      </c>
      <c r="Y22" s="4" t="s">
        <v>124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44992</v>
      </c>
      <c r="G23" s="6">
        <v>44993</v>
      </c>
      <c r="H23" s="4">
        <v>1</v>
      </c>
      <c r="I23" s="4">
        <v>1</v>
      </c>
      <c r="J23" s="4">
        <v>1</v>
      </c>
      <c r="K23" s="4" t="s">
        <v>30</v>
      </c>
      <c r="L23" s="4">
        <v>379.76</v>
      </c>
      <c r="M23" s="4">
        <v>379.76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44992</v>
      </c>
      <c r="S23" s="6">
        <v>45008</v>
      </c>
      <c r="T23" s="4" t="s">
        <v>34</v>
      </c>
      <c r="U23" s="4">
        <v>379.76</v>
      </c>
      <c r="V23" s="4">
        <v>0</v>
      </c>
      <c r="W23" s="4">
        <v>0</v>
      </c>
      <c r="X23" s="4" t="s">
        <v>129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44992</v>
      </c>
      <c r="G24" s="6">
        <v>44993</v>
      </c>
      <c r="H24" s="4">
        <v>1</v>
      </c>
      <c r="I24" s="4">
        <v>1</v>
      </c>
      <c r="J24" s="4">
        <v>1</v>
      </c>
      <c r="K24" s="4" t="s">
        <v>30</v>
      </c>
      <c r="L24" s="4">
        <v>219.3</v>
      </c>
      <c r="M24" s="4">
        <v>219.3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44992</v>
      </c>
      <c r="S24" s="6">
        <v>45008</v>
      </c>
      <c r="T24" s="4" t="s">
        <v>34</v>
      </c>
      <c r="U24" s="4">
        <v>219.3</v>
      </c>
      <c r="V24" s="4">
        <v>0</v>
      </c>
      <c r="W24" s="4">
        <v>0</v>
      </c>
      <c r="X24" s="4" t="s">
        <v>135</v>
      </c>
      <c r="Y24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A28" sqref="A28:E32"/>
    </sheetView>
  </sheetViews>
  <sheetFormatPr defaultColWidth="9" defaultRowHeight="13.5"/>
  <cols>
    <col min="1" max="1" width="12.625" style="4"/>
    <col min="2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spans="1:9">
      <c r="A2" s="5">
        <v>999222949395712</v>
      </c>
      <c r="B2" s="6">
        <v>44990</v>
      </c>
      <c r="C2" s="6">
        <v>44993</v>
      </c>
      <c r="D2" s="4">
        <v>3319.87</v>
      </c>
      <c r="E2" s="4" t="str">
        <f>VLOOKUP(A2,HOP!A:L,12,0)</f>
        <v>3319.87</v>
      </c>
      <c r="F2" s="4" t="str">
        <f>VLOOKUP(A2,HOP!A:C,3,0)</f>
        <v>3070092</v>
      </c>
      <c r="G2" s="4">
        <f>D2-E2</f>
        <v>0</v>
      </c>
      <c r="H2" s="4" t="str">
        <f>$H$1&amp;F2</f>
        <v>，3070092</v>
      </c>
      <c r="I2" s="4" t="str">
        <f>VLOOKUP(A2,HOP!A:U,21,0)</f>
        <v>直连</v>
      </c>
    </row>
    <row r="3" s="4" customFormat="1" spans="1:9">
      <c r="A3" s="8" t="s">
        <v>137</v>
      </c>
      <c r="B3" s="6">
        <v>44992</v>
      </c>
      <c r="C3" s="6">
        <v>44993</v>
      </c>
      <c r="D3" s="4">
        <v>1793.76</v>
      </c>
      <c r="E3" s="4">
        <v>1793.76</v>
      </c>
      <c r="F3" s="4">
        <v>3082111</v>
      </c>
      <c r="G3" s="4">
        <f t="shared" ref="G3:G22" si="0">D3-E3</f>
        <v>0</v>
      </c>
      <c r="H3" s="4" t="str">
        <f t="shared" ref="H3:H22" si="1">$H$1&amp;F3</f>
        <v>，3082111</v>
      </c>
      <c r="I3" s="4" t="e">
        <f>VLOOKUP(A3,HOP!A:U,21,0)</f>
        <v>#N/A</v>
      </c>
    </row>
    <row r="4" s="4" customFormat="1" spans="1:9">
      <c r="A4" s="5">
        <v>999222991537641</v>
      </c>
      <c r="B4" s="6">
        <v>44992</v>
      </c>
      <c r="C4" s="6">
        <v>44993</v>
      </c>
      <c r="D4" s="4">
        <v>402.05</v>
      </c>
      <c r="E4" s="4" t="str">
        <f>VLOOKUP(A4,HOP!A:L,12,0)</f>
        <v>402.05</v>
      </c>
      <c r="F4" s="4" t="str">
        <f>VLOOKUP(A4,HOP!A:C,3,0)</f>
        <v>3083969</v>
      </c>
      <c r="G4" s="4">
        <f t="shared" si="0"/>
        <v>0</v>
      </c>
      <c r="H4" s="4" t="str">
        <f t="shared" si="1"/>
        <v>，3083969</v>
      </c>
      <c r="I4" s="4" t="str">
        <f>VLOOKUP(A4,HOP!A:U,21,0)</f>
        <v>直连</v>
      </c>
    </row>
    <row r="5" s="4" customFormat="1" spans="1:9">
      <c r="A5" s="5">
        <v>22998487022</v>
      </c>
      <c r="B5" s="6">
        <v>44992</v>
      </c>
      <c r="C5" s="6">
        <v>44993</v>
      </c>
      <c r="D5" s="4">
        <v>703.97</v>
      </c>
      <c r="E5" s="4" t="str">
        <f>VLOOKUP(A5,HOP!A:L,12,0)</f>
        <v>703.97</v>
      </c>
      <c r="F5" s="4" t="str">
        <f>VLOOKUP(A5,HOP!A:C,3,0)</f>
        <v>3086976</v>
      </c>
      <c r="G5" s="4">
        <f t="shared" si="0"/>
        <v>0</v>
      </c>
      <c r="H5" s="4" t="str">
        <f t="shared" si="1"/>
        <v>，3086976</v>
      </c>
      <c r="I5" s="4" t="str">
        <f>VLOOKUP(A5,HOP!A:U,21,0)</f>
        <v>直连</v>
      </c>
    </row>
    <row r="6" s="4" customFormat="1" spans="1:9">
      <c r="A6" s="5">
        <v>999222999205834</v>
      </c>
      <c r="B6" s="6">
        <v>44991</v>
      </c>
      <c r="C6" s="6">
        <v>44993</v>
      </c>
      <c r="D6" s="4">
        <v>1164.78</v>
      </c>
      <c r="E6" s="4" t="str">
        <f>VLOOKUP(A6,HOP!A:L,12,0)</f>
        <v>1164.78</v>
      </c>
      <c r="F6" s="4" t="str">
        <f>VLOOKUP(A6,HOP!A:C,3,0)</f>
        <v>3087147</v>
      </c>
      <c r="G6" s="4">
        <f t="shared" si="0"/>
        <v>0</v>
      </c>
      <c r="H6" s="4" t="str">
        <f t="shared" si="1"/>
        <v>，3087147</v>
      </c>
      <c r="I6" s="4" t="str">
        <f>VLOOKUP(A6,HOP!A:U,21,0)</f>
        <v>直连</v>
      </c>
    </row>
    <row r="7" s="4" customFormat="1" spans="1:9">
      <c r="A7" s="5">
        <v>23011711944</v>
      </c>
      <c r="B7" s="6">
        <v>44992</v>
      </c>
      <c r="C7" s="6">
        <v>44993</v>
      </c>
      <c r="D7" s="4">
        <v>277.75</v>
      </c>
      <c r="E7" s="4" t="str">
        <f>VLOOKUP(A7,HOP!A:L,12,0)</f>
        <v>277.75</v>
      </c>
      <c r="F7" s="4" t="str">
        <f>VLOOKUP(A7,HOP!A:C,3,0)</f>
        <v>3092509</v>
      </c>
      <c r="G7" s="4">
        <f t="shared" si="0"/>
        <v>0</v>
      </c>
      <c r="H7" s="4" t="str">
        <f t="shared" si="1"/>
        <v>，3092509</v>
      </c>
      <c r="I7" s="4" t="str">
        <f>VLOOKUP(A7,HOP!A:U,21,0)</f>
        <v>直连</v>
      </c>
    </row>
    <row r="8" s="4" customFormat="1" spans="1:9">
      <c r="A8" s="5">
        <v>999223013591048</v>
      </c>
      <c r="B8" s="6">
        <v>44991</v>
      </c>
      <c r="C8" s="6">
        <v>44993</v>
      </c>
      <c r="D8" s="4">
        <v>848.4</v>
      </c>
      <c r="E8" s="4" t="str">
        <f>VLOOKUP(A8,HOP!A:L,12,0)</f>
        <v>848.40</v>
      </c>
      <c r="F8" s="4" t="str">
        <f>VLOOKUP(A8,HOP!A:C,3,0)</f>
        <v>3093277</v>
      </c>
      <c r="G8" s="4">
        <f t="shared" si="0"/>
        <v>0</v>
      </c>
      <c r="H8" s="4" t="str">
        <f t="shared" si="1"/>
        <v>，3093277</v>
      </c>
      <c r="I8" s="4" t="str">
        <f>VLOOKUP(A8,HOP!A:U,21,0)</f>
        <v>直连</v>
      </c>
    </row>
    <row r="9" s="4" customFormat="1" spans="1:9">
      <c r="A9" s="5">
        <v>999223028848034</v>
      </c>
      <c r="B9" s="6">
        <v>44992</v>
      </c>
      <c r="C9" s="6">
        <v>44993</v>
      </c>
      <c r="D9" s="4">
        <v>688.82</v>
      </c>
      <c r="E9" s="4" t="str">
        <f>VLOOKUP(A9,HOP!A:L,12,0)</f>
        <v>688.82</v>
      </c>
      <c r="F9" s="4" t="str">
        <f>VLOOKUP(A9,HOP!A:C,3,0)</f>
        <v>3094067</v>
      </c>
      <c r="G9" s="4">
        <f t="shared" si="0"/>
        <v>0</v>
      </c>
      <c r="H9" s="4" t="str">
        <f t="shared" si="1"/>
        <v>，3094067</v>
      </c>
      <c r="I9" s="4" t="str">
        <f>VLOOKUP(A9,HOP!A:U,21,0)</f>
        <v>直连</v>
      </c>
    </row>
    <row r="10" s="4" customFormat="1" spans="1:9">
      <c r="A10" s="5">
        <v>999223033555174</v>
      </c>
      <c r="B10" s="6">
        <v>44992</v>
      </c>
      <c r="C10" s="6">
        <v>44993</v>
      </c>
      <c r="D10" s="4">
        <v>1018.08</v>
      </c>
      <c r="E10" s="4" t="str">
        <f>VLOOKUP(A10,HOP!A:L,12,0)</f>
        <v>1018.08</v>
      </c>
      <c r="F10" s="4" t="str">
        <f>VLOOKUP(A10,HOP!A:C,3,0)</f>
        <v>3095603</v>
      </c>
      <c r="G10" s="4">
        <f t="shared" si="0"/>
        <v>0</v>
      </c>
      <c r="H10" s="4" t="str">
        <f t="shared" si="1"/>
        <v>，3095603</v>
      </c>
      <c r="I10" s="4" t="str">
        <f>VLOOKUP(A10,HOP!A:U,21,0)</f>
        <v>直连</v>
      </c>
    </row>
    <row r="11" s="4" customFormat="1" hidden="1" spans="1:10">
      <c r="A11" s="8" t="s">
        <v>138</v>
      </c>
      <c r="B11" s="6">
        <v>44992</v>
      </c>
      <c r="C11" s="6">
        <v>44993</v>
      </c>
      <c r="D11" s="4">
        <v>381</v>
      </c>
      <c r="E11" s="4">
        <v>381</v>
      </c>
      <c r="F11" s="9" t="s">
        <v>139</v>
      </c>
      <c r="G11" s="4">
        <f t="shared" si="0"/>
        <v>0</v>
      </c>
      <c r="H11" s="4" t="str">
        <f t="shared" si="1"/>
        <v>，202303070853020076</v>
      </c>
      <c r="I11" s="4" t="e">
        <f>VLOOKUP(A11,HOP!A:U,21,0)</f>
        <v>#N/A</v>
      </c>
      <c r="J11" s="4">
        <v>3.7</v>
      </c>
    </row>
    <row r="12" s="4" customFormat="1" hidden="1" spans="1:10">
      <c r="A12" s="8" t="s">
        <v>140</v>
      </c>
      <c r="B12" s="6">
        <v>44992</v>
      </c>
      <c r="C12" s="6">
        <v>44993</v>
      </c>
      <c r="D12" s="4">
        <v>329</v>
      </c>
      <c r="E12" s="4">
        <v>329</v>
      </c>
      <c r="F12" s="9" t="s">
        <v>141</v>
      </c>
      <c r="G12" s="4">
        <f t="shared" si="0"/>
        <v>0</v>
      </c>
      <c r="H12" s="4" t="str">
        <f t="shared" si="1"/>
        <v>，202303070922130025</v>
      </c>
      <c r="I12" s="4" t="e">
        <f>VLOOKUP(A12,HOP!A:U,21,0)</f>
        <v>#N/A</v>
      </c>
      <c r="J12" s="4">
        <v>3.7</v>
      </c>
    </row>
    <row r="13" s="4" customFormat="1" hidden="1" spans="1:9">
      <c r="A13" s="5">
        <v>999223062742953</v>
      </c>
      <c r="B13" s="6">
        <v>44992</v>
      </c>
      <c r="C13" s="6">
        <v>44993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999223063860892</v>
      </c>
      <c r="B14" s="6">
        <v>44992</v>
      </c>
      <c r="C14" s="6">
        <v>44993</v>
      </c>
      <c r="D14" s="4">
        <v>606</v>
      </c>
      <c r="E14" s="4" t="str">
        <f>VLOOKUP(A14,HOP!A:L,12,0)</f>
        <v>606.00</v>
      </c>
      <c r="F14" s="4" t="str">
        <f>VLOOKUP(A14,HOP!A:C,3,0)</f>
        <v>3103647</v>
      </c>
      <c r="G14" s="4">
        <f t="shared" si="0"/>
        <v>0</v>
      </c>
      <c r="H14" s="4" t="str">
        <f t="shared" si="1"/>
        <v>，3103647</v>
      </c>
      <c r="I14" s="4" t="str">
        <f>VLOOKUP(A14,HOP!A:U,21,0)</f>
        <v>直连</v>
      </c>
    </row>
    <row r="15" s="4" customFormat="1" spans="1:9">
      <c r="A15" s="5">
        <v>999223064210073</v>
      </c>
      <c r="B15" s="6">
        <v>44992</v>
      </c>
      <c r="C15" s="6">
        <v>44993</v>
      </c>
      <c r="D15" s="4">
        <v>806.61</v>
      </c>
      <c r="E15" s="4" t="str">
        <f>VLOOKUP(A15,HOP!A:L,12,0)</f>
        <v>806.61</v>
      </c>
      <c r="F15" s="4" t="str">
        <f>VLOOKUP(A15,HOP!A:C,3,0)</f>
        <v>3103725</v>
      </c>
      <c r="G15" s="4">
        <f t="shared" si="0"/>
        <v>0</v>
      </c>
      <c r="H15" s="4" t="str">
        <f t="shared" si="1"/>
        <v>，3103725</v>
      </c>
      <c r="I15" s="4" t="str">
        <f>VLOOKUP(A15,HOP!A:U,21,0)</f>
        <v>直连</v>
      </c>
    </row>
    <row r="16" s="4" customFormat="1" hidden="1" spans="1:10">
      <c r="A16" s="8" t="s">
        <v>142</v>
      </c>
      <c r="B16" s="6">
        <v>44992</v>
      </c>
      <c r="C16" s="6">
        <v>44993</v>
      </c>
      <c r="D16" s="4">
        <v>329</v>
      </c>
      <c r="E16" s="4">
        <v>329</v>
      </c>
      <c r="F16" s="9" t="s">
        <v>143</v>
      </c>
      <c r="G16" s="4">
        <f t="shared" si="0"/>
        <v>0</v>
      </c>
      <c r="H16" s="4" t="str">
        <f t="shared" si="1"/>
        <v>，202303071116110021</v>
      </c>
      <c r="I16" s="4" t="e">
        <f>VLOOKUP(A16,HOP!A:U,21,0)</f>
        <v>#N/A</v>
      </c>
      <c r="J16" s="4">
        <v>3.7</v>
      </c>
    </row>
    <row r="17" s="4" customFormat="1" hidden="1" spans="1:10">
      <c r="A17" s="8" t="s">
        <v>144</v>
      </c>
      <c r="B17" s="6">
        <v>44992</v>
      </c>
      <c r="C17" s="6">
        <v>44993</v>
      </c>
      <c r="D17" s="4">
        <v>1680</v>
      </c>
      <c r="E17" s="4">
        <v>1680</v>
      </c>
      <c r="F17" s="9" t="s">
        <v>145</v>
      </c>
      <c r="G17" s="4">
        <f t="shared" si="0"/>
        <v>0</v>
      </c>
      <c r="H17" s="4" t="str">
        <f t="shared" si="1"/>
        <v>，202303071230260076</v>
      </c>
      <c r="I17" s="4" t="e">
        <f>VLOOKUP(A17,HOP!A:U,21,0)</f>
        <v>#N/A</v>
      </c>
      <c r="J17" s="4">
        <v>3.7</v>
      </c>
    </row>
    <row r="18" s="4" customFormat="1" hidden="1" spans="1:9">
      <c r="A18" s="5">
        <v>999223068006204</v>
      </c>
      <c r="B18" s="6">
        <v>44992</v>
      </c>
      <c r="C18" s="6">
        <v>44993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10">
      <c r="A19" s="8" t="s">
        <v>146</v>
      </c>
      <c r="B19" s="6">
        <v>44992</v>
      </c>
      <c r="C19" s="6">
        <v>44993</v>
      </c>
      <c r="D19" s="4">
        <v>658</v>
      </c>
      <c r="E19" s="4">
        <v>658</v>
      </c>
      <c r="F19" s="9" t="s">
        <v>147</v>
      </c>
      <c r="G19" s="4">
        <f t="shared" si="0"/>
        <v>0</v>
      </c>
      <c r="H19" s="4" t="str">
        <f t="shared" si="1"/>
        <v>，202303071537270021</v>
      </c>
      <c r="I19" s="4" t="e">
        <f>VLOOKUP(A19,HOP!A:U,21,0)</f>
        <v>#N/A</v>
      </c>
      <c r="J19" s="4">
        <v>3.7</v>
      </c>
    </row>
    <row r="20" s="4" customFormat="1" spans="1:9">
      <c r="A20" s="5">
        <v>999223068649322</v>
      </c>
      <c r="B20" s="6">
        <v>44992</v>
      </c>
      <c r="C20" s="6">
        <v>44993</v>
      </c>
      <c r="D20" s="4">
        <v>439.35</v>
      </c>
      <c r="E20" s="4" t="str">
        <f>VLOOKUP(A20,HOP!A:L,12,0)</f>
        <v>439.35</v>
      </c>
      <c r="F20" s="4" t="str">
        <f>VLOOKUP(A20,HOP!A:C,3,0)</f>
        <v>3104936</v>
      </c>
      <c r="G20" s="4">
        <f t="shared" si="0"/>
        <v>0</v>
      </c>
      <c r="H20" s="4" t="str">
        <f t="shared" si="1"/>
        <v>，3104936</v>
      </c>
      <c r="I20" s="4" t="str">
        <f>VLOOKUP(A20,HOP!A:U,21,0)</f>
        <v>直连</v>
      </c>
    </row>
    <row r="21" s="4" customFormat="1" spans="1:9">
      <c r="A21" s="5">
        <v>999223072227319</v>
      </c>
      <c r="B21" s="6">
        <v>44992</v>
      </c>
      <c r="C21" s="6">
        <v>44993</v>
      </c>
      <c r="D21" s="4">
        <v>379.76</v>
      </c>
      <c r="E21" s="4" t="str">
        <f>VLOOKUP(A21,HOP!A:L,12,0)</f>
        <v>379.76</v>
      </c>
      <c r="F21" s="4" t="str">
        <f>VLOOKUP(A21,HOP!A:C,3,0)</f>
        <v>3106020</v>
      </c>
      <c r="G21" s="4">
        <f t="shared" si="0"/>
        <v>0</v>
      </c>
      <c r="H21" s="4" t="str">
        <f t="shared" si="1"/>
        <v>，3106020</v>
      </c>
      <c r="I21" s="4" t="str">
        <f>VLOOKUP(A21,HOP!A:U,21,0)</f>
        <v>直连</v>
      </c>
    </row>
    <row r="22" s="4" customFormat="1" hidden="1" spans="1:9">
      <c r="A22" s="5">
        <v>999223074040564</v>
      </c>
      <c r="B22" s="6">
        <v>44992</v>
      </c>
      <c r="C22" s="6">
        <v>44993</v>
      </c>
      <c r="D22" s="4">
        <v>219.3</v>
      </c>
      <c r="E22" s="4" t="str">
        <f>VLOOKUP(A22,HOP!A:L,12,0)</f>
        <v>219.30</v>
      </c>
      <c r="F22" s="4" t="str">
        <f>VLOOKUP(A22,HOP!A:C,3,0)</f>
        <v>3106875</v>
      </c>
      <c r="G22" s="4">
        <f t="shared" si="0"/>
        <v>0</v>
      </c>
      <c r="H22" s="4" t="str">
        <f t="shared" si="1"/>
        <v>，3106875</v>
      </c>
      <c r="I22" s="4" t="str">
        <f>VLOOKUP(A22,HOP!A:U,21,0)</f>
        <v>直采</v>
      </c>
    </row>
    <row r="24" spans="4:4">
      <c r="D24" s="4">
        <f>SUM(D2:D23)</f>
        <v>16045.5</v>
      </c>
    </row>
    <row r="28" spans="1:4">
      <c r="A28" s="4" t="s">
        <v>148</v>
      </c>
      <c r="C28" s="4">
        <v>219.3</v>
      </c>
      <c r="D28" s="4">
        <v>250.99</v>
      </c>
    </row>
    <row r="29" spans="1:4">
      <c r="A29" s="4" t="s">
        <v>149</v>
      </c>
      <c r="C29" s="4">
        <v>12449.2</v>
      </c>
      <c r="D29" s="4">
        <v>14248.13</v>
      </c>
    </row>
    <row r="30" spans="1:4">
      <c r="A30" s="4" t="s">
        <v>150</v>
      </c>
      <c r="C30" s="4">
        <v>3377</v>
      </c>
      <c r="D30" s="4">
        <v>3864.98</v>
      </c>
    </row>
    <row r="31" spans="1:4">
      <c r="A31" s="4" t="s">
        <v>151</v>
      </c>
      <c r="C31" s="4">
        <f>SUBTOTAL(9,C28:C30)</f>
        <v>16045.5</v>
      </c>
      <c r="D31" s="4">
        <f>SUBTOTAL(9,D28:D30)</f>
        <v>18364.1</v>
      </c>
    </row>
    <row r="32" spans="1:1">
      <c r="A32" s="4" t="s">
        <v>152</v>
      </c>
    </row>
  </sheetData>
  <autoFilter ref="A1:XFD32">
    <filterColumn colId="3">
      <filters blank="1">
        <filter val="703.97"/>
        <filter val="3319.87"/>
        <filter val="658"/>
        <filter val="1018.08"/>
        <filter val="806.61"/>
        <filter val="219.3"/>
        <filter val="848.4"/>
        <filter val="1793.76"/>
        <filter val="1164.78"/>
        <filter val="329"/>
        <filter val="277.75"/>
        <filter val="439.35"/>
        <filter val="16045.5"/>
        <filter val="379.76"/>
        <filter val="1680"/>
        <filter val="381"/>
        <filter val="688.82"/>
        <filter val="402.05"/>
        <filter val="606"/>
      </filters>
    </filterColumn>
    <filterColumn colId="8">
      <filters blank="1">
        <filter val="#N/A"/>
        <filter val="直连"/>
      </filters>
    </filterColumn>
    <filterColumn colId="9">
      <filters blank="1"/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153</v>
      </c>
      <c r="B1" s="2" t="s">
        <v>154</v>
      </c>
      <c r="C1" s="2" t="s">
        <v>155</v>
      </c>
      <c r="D1" s="2" t="s">
        <v>156</v>
      </c>
      <c r="E1" s="2" t="s">
        <v>13</v>
      </c>
      <c r="F1" s="2" t="s">
        <v>5</v>
      </c>
      <c r="G1" s="2" t="s">
        <v>6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169</v>
      </c>
      <c r="U1" s="2" t="s">
        <v>170</v>
      </c>
      <c r="V1" s="2" t="s">
        <v>171</v>
      </c>
    </row>
    <row r="2" s="1" customFormat="1" spans="1:22">
      <c r="A2" s="3">
        <v>999223074040564</v>
      </c>
      <c r="B2" s="1" t="s">
        <v>172</v>
      </c>
      <c r="C2" s="1" t="s">
        <v>173</v>
      </c>
      <c r="D2" s="1" t="s">
        <v>174</v>
      </c>
      <c r="E2" s="1" t="s">
        <v>134</v>
      </c>
      <c r="F2" s="1" t="s">
        <v>172</v>
      </c>
      <c r="G2" s="1" t="s">
        <v>175</v>
      </c>
      <c r="H2" s="1" t="s">
        <v>176</v>
      </c>
      <c r="I2" s="1" t="s">
        <v>177</v>
      </c>
      <c r="J2" s="1" t="s">
        <v>178</v>
      </c>
      <c r="K2" s="1" t="s">
        <v>177</v>
      </c>
      <c r="L2" s="1" t="s">
        <v>177</v>
      </c>
      <c r="M2" s="1" t="s">
        <v>179</v>
      </c>
      <c r="N2" s="1" t="s">
        <v>179</v>
      </c>
      <c r="O2" s="1" t="s">
        <v>180</v>
      </c>
      <c r="P2" s="1" t="s">
        <v>181</v>
      </c>
      <c r="Q2" s="1" t="s">
        <v>182</v>
      </c>
      <c r="R2" s="1" t="s">
        <v>183</v>
      </c>
      <c r="S2" s="1" t="s">
        <v>184</v>
      </c>
      <c r="T2" s="1" t="s">
        <v>185</v>
      </c>
      <c r="U2" s="1" t="s">
        <v>186</v>
      </c>
      <c r="V2" s="1" t="s">
        <v>187</v>
      </c>
    </row>
    <row r="3" s="1" customFormat="1" spans="1:22">
      <c r="A3" s="3">
        <v>999223072227319</v>
      </c>
      <c r="B3" s="1" t="s">
        <v>172</v>
      </c>
      <c r="C3" s="1" t="s">
        <v>188</v>
      </c>
      <c r="D3" s="1" t="s">
        <v>189</v>
      </c>
      <c r="E3" s="1" t="s">
        <v>190</v>
      </c>
      <c r="F3" s="1" t="s">
        <v>172</v>
      </c>
      <c r="G3" s="1" t="s">
        <v>175</v>
      </c>
      <c r="H3" s="1" t="s">
        <v>176</v>
      </c>
      <c r="I3" s="1" t="s">
        <v>191</v>
      </c>
      <c r="J3" s="1" t="s">
        <v>178</v>
      </c>
      <c r="K3" s="1" t="s">
        <v>191</v>
      </c>
      <c r="L3" s="1" t="s">
        <v>191</v>
      </c>
      <c r="M3" s="1" t="s">
        <v>179</v>
      </c>
      <c r="N3" s="1" t="s">
        <v>179</v>
      </c>
      <c r="O3" s="1" t="s">
        <v>180</v>
      </c>
      <c r="P3" s="1" t="s">
        <v>181</v>
      </c>
      <c r="Q3" s="1" t="s">
        <v>182</v>
      </c>
      <c r="R3" s="1" t="s">
        <v>192</v>
      </c>
      <c r="S3" s="1" t="s">
        <v>184</v>
      </c>
      <c r="T3" s="1" t="s">
        <v>185</v>
      </c>
      <c r="U3" s="1" t="s">
        <v>193</v>
      </c>
      <c r="V3" s="1" t="s">
        <v>187</v>
      </c>
    </row>
    <row r="4" s="1" customFormat="1" spans="1:22">
      <c r="A4" s="3">
        <v>999223068649322</v>
      </c>
      <c r="B4" s="1" t="s">
        <v>172</v>
      </c>
      <c r="C4" s="1" t="s">
        <v>194</v>
      </c>
      <c r="D4" s="1" t="s">
        <v>195</v>
      </c>
      <c r="E4" s="1" t="s">
        <v>196</v>
      </c>
      <c r="F4" s="1" t="s">
        <v>172</v>
      </c>
      <c r="G4" s="1" t="s">
        <v>175</v>
      </c>
      <c r="H4" s="1" t="s">
        <v>176</v>
      </c>
      <c r="I4" s="1" t="s">
        <v>197</v>
      </c>
      <c r="J4" s="1" t="s">
        <v>178</v>
      </c>
      <c r="K4" s="1" t="s">
        <v>197</v>
      </c>
      <c r="L4" s="1" t="s">
        <v>197</v>
      </c>
      <c r="M4" s="1" t="s">
        <v>179</v>
      </c>
      <c r="N4" s="1" t="s">
        <v>179</v>
      </c>
      <c r="O4" s="1" t="s">
        <v>180</v>
      </c>
      <c r="P4" s="1" t="s">
        <v>181</v>
      </c>
      <c r="Q4" s="1" t="s">
        <v>182</v>
      </c>
      <c r="R4" s="1" t="s">
        <v>198</v>
      </c>
      <c r="S4" s="1" t="s">
        <v>184</v>
      </c>
      <c r="T4" s="1" t="s">
        <v>185</v>
      </c>
      <c r="U4" s="1" t="s">
        <v>193</v>
      </c>
      <c r="V4" s="1" t="s">
        <v>187</v>
      </c>
    </row>
    <row r="5" s="1" customFormat="1" spans="1:22">
      <c r="A5" s="3">
        <v>999223064210073</v>
      </c>
      <c r="B5" s="1" t="s">
        <v>172</v>
      </c>
      <c r="C5" s="1" t="s">
        <v>199</v>
      </c>
      <c r="D5" s="1" t="s">
        <v>200</v>
      </c>
      <c r="E5" s="1" t="s">
        <v>201</v>
      </c>
      <c r="F5" s="1" t="s">
        <v>172</v>
      </c>
      <c r="G5" s="1" t="s">
        <v>175</v>
      </c>
      <c r="H5" s="1" t="s">
        <v>176</v>
      </c>
      <c r="I5" s="1" t="s">
        <v>202</v>
      </c>
      <c r="J5" s="1" t="s">
        <v>178</v>
      </c>
      <c r="K5" s="1" t="s">
        <v>202</v>
      </c>
      <c r="L5" s="1" t="s">
        <v>202</v>
      </c>
      <c r="M5" s="1" t="s">
        <v>179</v>
      </c>
      <c r="N5" s="1" t="s">
        <v>179</v>
      </c>
      <c r="O5" s="1" t="s">
        <v>180</v>
      </c>
      <c r="P5" s="1" t="s">
        <v>181</v>
      </c>
      <c r="Q5" s="1" t="s">
        <v>182</v>
      </c>
      <c r="R5" s="1" t="s">
        <v>203</v>
      </c>
      <c r="S5" s="1" t="s">
        <v>184</v>
      </c>
      <c r="T5" s="1" t="s">
        <v>185</v>
      </c>
      <c r="U5" s="1" t="s">
        <v>193</v>
      </c>
      <c r="V5" s="1" t="s">
        <v>187</v>
      </c>
    </row>
    <row r="6" s="1" customFormat="1" spans="1:22">
      <c r="A6" s="3">
        <v>999223063860892</v>
      </c>
      <c r="B6" s="1" t="s">
        <v>172</v>
      </c>
      <c r="C6" s="1" t="s">
        <v>204</v>
      </c>
      <c r="D6" s="1" t="s">
        <v>205</v>
      </c>
      <c r="E6" s="1" t="s">
        <v>99</v>
      </c>
      <c r="F6" s="1" t="s">
        <v>172</v>
      </c>
      <c r="G6" s="1" t="s">
        <v>175</v>
      </c>
      <c r="H6" s="1" t="s">
        <v>176</v>
      </c>
      <c r="I6" s="1" t="s">
        <v>206</v>
      </c>
      <c r="J6" s="1" t="s">
        <v>178</v>
      </c>
      <c r="K6" s="1" t="s">
        <v>206</v>
      </c>
      <c r="L6" s="1" t="s">
        <v>206</v>
      </c>
      <c r="M6" s="1" t="s">
        <v>179</v>
      </c>
      <c r="N6" s="1" t="s">
        <v>179</v>
      </c>
      <c r="O6" s="1" t="s">
        <v>180</v>
      </c>
      <c r="P6" s="1" t="s">
        <v>181</v>
      </c>
      <c r="Q6" s="1" t="s">
        <v>182</v>
      </c>
      <c r="R6" s="1" t="s">
        <v>207</v>
      </c>
      <c r="S6" s="1" t="s">
        <v>184</v>
      </c>
      <c r="T6" s="1" t="s">
        <v>185</v>
      </c>
      <c r="U6" s="1" t="s">
        <v>193</v>
      </c>
      <c r="V6" s="1" t="s">
        <v>187</v>
      </c>
    </row>
    <row r="7" s="1" customFormat="1" spans="1:22">
      <c r="A7" s="3">
        <v>999223033555174</v>
      </c>
      <c r="B7" s="1" t="s">
        <v>208</v>
      </c>
      <c r="C7" s="1" t="s">
        <v>209</v>
      </c>
      <c r="D7" s="1" t="s">
        <v>210</v>
      </c>
      <c r="E7" s="1" t="s">
        <v>211</v>
      </c>
      <c r="F7" s="1" t="s">
        <v>172</v>
      </c>
      <c r="G7" s="1" t="s">
        <v>175</v>
      </c>
      <c r="H7" s="1" t="s">
        <v>176</v>
      </c>
      <c r="I7" s="1" t="s">
        <v>212</v>
      </c>
      <c r="J7" s="1" t="s">
        <v>178</v>
      </c>
      <c r="K7" s="1" t="s">
        <v>212</v>
      </c>
      <c r="L7" s="1" t="s">
        <v>212</v>
      </c>
      <c r="M7" s="1" t="s">
        <v>179</v>
      </c>
      <c r="N7" s="1" t="s">
        <v>179</v>
      </c>
      <c r="O7" s="1" t="s">
        <v>180</v>
      </c>
      <c r="P7" s="1" t="s">
        <v>181</v>
      </c>
      <c r="Q7" s="1" t="s">
        <v>182</v>
      </c>
      <c r="R7" s="1" t="s">
        <v>213</v>
      </c>
      <c r="S7" s="1" t="s">
        <v>184</v>
      </c>
      <c r="T7" s="1" t="s">
        <v>185</v>
      </c>
      <c r="U7" s="1" t="s">
        <v>193</v>
      </c>
      <c r="V7" s="1" t="s">
        <v>187</v>
      </c>
    </row>
    <row r="8" s="1" customFormat="1" spans="1:22">
      <c r="A8" s="3">
        <v>999223028848034</v>
      </c>
      <c r="B8" s="1" t="s">
        <v>208</v>
      </c>
      <c r="C8" s="1" t="s">
        <v>214</v>
      </c>
      <c r="D8" s="1" t="s">
        <v>215</v>
      </c>
      <c r="E8" s="1" t="s">
        <v>216</v>
      </c>
      <c r="F8" s="1" t="s">
        <v>172</v>
      </c>
      <c r="G8" s="1" t="s">
        <v>175</v>
      </c>
      <c r="H8" s="1" t="s">
        <v>176</v>
      </c>
      <c r="I8" s="1" t="s">
        <v>217</v>
      </c>
      <c r="J8" s="1" t="s">
        <v>178</v>
      </c>
      <c r="K8" s="1" t="s">
        <v>217</v>
      </c>
      <c r="L8" s="1" t="s">
        <v>217</v>
      </c>
      <c r="M8" s="1" t="s">
        <v>179</v>
      </c>
      <c r="N8" s="1" t="s">
        <v>179</v>
      </c>
      <c r="O8" s="1" t="s">
        <v>180</v>
      </c>
      <c r="P8" s="1" t="s">
        <v>181</v>
      </c>
      <c r="Q8" s="1" t="s">
        <v>182</v>
      </c>
      <c r="R8" s="1" t="s">
        <v>218</v>
      </c>
      <c r="S8" s="1" t="s">
        <v>184</v>
      </c>
      <c r="T8" s="1" t="s">
        <v>185</v>
      </c>
      <c r="U8" s="1" t="s">
        <v>193</v>
      </c>
      <c r="V8" s="1" t="s">
        <v>187</v>
      </c>
    </row>
    <row r="9" s="1" customFormat="1" spans="1:22">
      <c r="A9" s="3">
        <v>999223013591048</v>
      </c>
      <c r="B9" s="1" t="s">
        <v>219</v>
      </c>
      <c r="C9" s="1" t="s">
        <v>220</v>
      </c>
      <c r="D9" s="1" t="s">
        <v>221</v>
      </c>
      <c r="E9" s="1" t="s">
        <v>70</v>
      </c>
      <c r="F9" s="1" t="s">
        <v>222</v>
      </c>
      <c r="G9" s="1" t="s">
        <v>175</v>
      </c>
      <c r="H9" s="1" t="s">
        <v>176</v>
      </c>
      <c r="I9" s="1" t="s">
        <v>223</v>
      </c>
      <c r="J9" s="1" t="s">
        <v>178</v>
      </c>
      <c r="K9" s="1" t="s">
        <v>223</v>
      </c>
      <c r="L9" s="1" t="s">
        <v>223</v>
      </c>
      <c r="M9" s="1" t="s">
        <v>179</v>
      </c>
      <c r="N9" s="1" t="s">
        <v>179</v>
      </c>
      <c r="O9" s="1" t="s">
        <v>180</v>
      </c>
      <c r="P9" s="1" t="s">
        <v>181</v>
      </c>
      <c r="Q9" s="1" t="s">
        <v>182</v>
      </c>
      <c r="R9" s="1" t="s">
        <v>224</v>
      </c>
      <c r="S9" s="1" t="s">
        <v>184</v>
      </c>
      <c r="T9" s="1" t="s">
        <v>185</v>
      </c>
      <c r="U9" s="1" t="s">
        <v>193</v>
      </c>
      <c r="V9" s="1" t="s">
        <v>187</v>
      </c>
    </row>
    <row r="10" s="1" customFormat="1" spans="1:22">
      <c r="A10" s="3">
        <v>23011711944</v>
      </c>
      <c r="B10" s="1" t="s">
        <v>219</v>
      </c>
      <c r="C10" s="1" t="s">
        <v>225</v>
      </c>
      <c r="D10" s="1" t="s">
        <v>226</v>
      </c>
      <c r="E10" s="1" t="s">
        <v>64</v>
      </c>
      <c r="F10" s="1" t="s">
        <v>172</v>
      </c>
      <c r="G10" s="1" t="s">
        <v>175</v>
      </c>
      <c r="H10" s="1" t="s">
        <v>176</v>
      </c>
      <c r="I10" s="1" t="s">
        <v>227</v>
      </c>
      <c r="J10" s="1" t="s">
        <v>178</v>
      </c>
      <c r="K10" s="1" t="s">
        <v>227</v>
      </c>
      <c r="L10" s="1" t="s">
        <v>227</v>
      </c>
      <c r="M10" s="1" t="s">
        <v>179</v>
      </c>
      <c r="N10" s="1" t="s">
        <v>179</v>
      </c>
      <c r="O10" s="1" t="s">
        <v>180</v>
      </c>
      <c r="P10" s="1" t="s">
        <v>181</v>
      </c>
      <c r="Q10" s="1" t="s">
        <v>182</v>
      </c>
      <c r="R10" s="1" t="s">
        <v>228</v>
      </c>
      <c r="S10" s="1" t="s">
        <v>184</v>
      </c>
      <c r="T10" s="1" t="s">
        <v>185</v>
      </c>
      <c r="U10" s="1" t="s">
        <v>193</v>
      </c>
      <c r="V10" s="1" t="s">
        <v>187</v>
      </c>
    </row>
    <row r="11" s="1" customFormat="1" spans="1:22">
      <c r="A11" s="3">
        <v>999222999205834</v>
      </c>
      <c r="B11" s="1" t="s">
        <v>229</v>
      </c>
      <c r="C11" s="1" t="s">
        <v>230</v>
      </c>
      <c r="D11" s="1" t="s">
        <v>231</v>
      </c>
      <c r="E11" s="1" t="s">
        <v>232</v>
      </c>
      <c r="F11" s="1" t="s">
        <v>222</v>
      </c>
      <c r="G11" s="1" t="s">
        <v>175</v>
      </c>
      <c r="H11" s="1" t="s">
        <v>176</v>
      </c>
      <c r="I11" s="1" t="s">
        <v>233</v>
      </c>
      <c r="J11" s="1" t="s">
        <v>178</v>
      </c>
      <c r="K11" s="1" t="s">
        <v>233</v>
      </c>
      <c r="L11" s="1" t="s">
        <v>233</v>
      </c>
      <c r="M11" s="1" t="s">
        <v>179</v>
      </c>
      <c r="N11" s="1" t="s">
        <v>179</v>
      </c>
      <c r="O11" s="1" t="s">
        <v>180</v>
      </c>
      <c r="P11" s="1" t="s">
        <v>181</v>
      </c>
      <c r="Q11" s="1" t="s">
        <v>182</v>
      </c>
      <c r="R11" s="1" t="s">
        <v>234</v>
      </c>
      <c r="S11" s="1" t="s">
        <v>184</v>
      </c>
      <c r="T11" s="1" t="s">
        <v>185</v>
      </c>
      <c r="U11" s="1" t="s">
        <v>193</v>
      </c>
      <c r="V11" s="1" t="s">
        <v>187</v>
      </c>
    </row>
    <row r="12" s="1" customFormat="1" spans="1:22">
      <c r="A12" s="3">
        <v>22998487022</v>
      </c>
      <c r="B12" s="1" t="s">
        <v>229</v>
      </c>
      <c r="C12" s="1" t="s">
        <v>235</v>
      </c>
      <c r="D12" s="1" t="s">
        <v>236</v>
      </c>
      <c r="E12" s="1" t="s">
        <v>237</v>
      </c>
      <c r="F12" s="1" t="s">
        <v>172</v>
      </c>
      <c r="G12" s="1" t="s">
        <v>175</v>
      </c>
      <c r="H12" s="1" t="s">
        <v>176</v>
      </c>
      <c r="I12" s="1" t="s">
        <v>238</v>
      </c>
      <c r="J12" s="1" t="s">
        <v>178</v>
      </c>
      <c r="K12" s="1" t="s">
        <v>238</v>
      </c>
      <c r="L12" s="1" t="s">
        <v>238</v>
      </c>
      <c r="M12" s="1" t="s">
        <v>179</v>
      </c>
      <c r="N12" s="1" t="s">
        <v>179</v>
      </c>
      <c r="O12" s="1" t="s">
        <v>180</v>
      </c>
      <c r="P12" s="1" t="s">
        <v>181</v>
      </c>
      <c r="Q12" s="1" t="s">
        <v>182</v>
      </c>
      <c r="R12" s="1" t="s">
        <v>239</v>
      </c>
      <c r="S12" s="1" t="s">
        <v>184</v>
      </c>
      <c r="T12" s="1" t="s">
        <v>185</v>
      </c>
      <c r="U12" s="1" t="s">
        <v>193</v>
      </c>
      <c r="V12" s="1" t="s">
        <v>187</v>
      </c>
    </row>
    <row r="13" s="1" customFormat="1" spans="1:22">
      <c r="A13" s="3">
        <v>999222991537641</v>
      </c>
      <c r="B13" s="1" t="s">
        <v>229</v>
      </c>
      <c r="C13" s="1" t="s">
        <v>240</v>
      </c>
      <c r="D13" s="1" t="s">
        <v>241</v>
      </c>
      <c r="E13" s="1" t="s">
        <v>242</v>
      </c>
      <c r="F13" s="1" t="s">
        <v>172</v>
      </c>
      <c r="G13" s="1" t="s">
        <v>175</v>
      </c>
      <c r="H13" s="1" t="s">
        <v>176</v>
      </c>
      <c r="I13" s="1" t="s">
        <v>243</v>
      </c>
      <c r="J13" s="1" t="s">
        <v>178</v>
      </c>
      <c r="K13" s="1" t="s">
        <v>243</v>
      </c>
      <c r="L13" s="1" t="s">
        <v>243</v>
      </c>
      <c r="M13" s="1" t="s">
        <v>179</v>
      </c>
      <c r="N13" s="1" t="s">
        <v>179</v>
      </c>
      <c r="O13" s="1" t="s">
        <v>180</v>
      </c>
      <c r="P13" s="1" t="s">
        <v>181</v>
      </c>
      <c r="Q13" s="1" t="s">
        <v>182</v>
      </c>
      <c r="R13" s="1" t="s">
        <v>244</v>
      </c>
      <c r="S13" s="1" t="s">
        <v>184</v>
      </c>
      <c r="T13" s="1" t="s">
        <v>185</v>
      </c>
      <c r="U13" s="1" t="s">
        <v>193</v>
      </c>
      <c r="V13" s="1" t="s">
        <v>187</v>
      </c>
    </row>
    <row r="14" s="1" customFormat="1" spans="1:22">
      <c r="A14" s="3">
        <v>999222949395712</v>
      </c>
      <c r="B14" s="1" t="s">
        <v>245</v>
      </c>
      <c r="C14" s="1" t="s">
        <v>246</v>
      </c>
      <c r="D14" s="1" t="s">
        <v>247</v>
      </c>
      <c r="E14" s="1" t="s">
        <v>248</v>
      </c>
      <c r="F14" s="1" t="s">
        <v>208</v>
      </c>
      <c r="G14" s="1" t="s">
        <v>175</v>
      </c>
      <c r="H14" s="1" t="s">
        <v>176</v>
      </c>
      <c r="I14" s="1" t="s">
        <v>249</v>
      </c>
      <c r="J14" s="1" t="s">
        <v>178</v>
      </c>
      <c r="K14" s="1" t="s">
        <v>249</v>
      </c>
      <c r="L14" s="1" t="s">
        <v>249</v>
      </c>
      <c r="M14" s="1" t="s">
        <v>179</v>
      </c>
      <c r="N14" s="1" t="s">
        <v>179</v>
      </c>
      <c r="O14" s="1" t="s">
        <v>180</v>
      </c>
      <c r="P14" s="1" t="s">
        <v>181</v>
      </c>
      <c r="Q14" s="1" t="s">
        <v>182</v>
      </c>
      <c r="R14" s="1" t="s">
        <v>250</v>
      </c>
      <c r="S14" s="1" t="s">
        <v>184</v>
      </c>
      <c r="T14" s="1" t="s">
        <v>185</v>
      </c>
      <c r="U14" s="1" t="s">
        <v>193</v>
      </c>
      <c r="V14" s="1" t="s">
        <v>187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2023-03-23T01:30:37Z</dcterms:created>
  <dcterms:modified xsi:type="dcterms:W3CDTF">2023-03-23T01:45:34Z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8ECECC94B8EC46B09311E84F2579ACEA</vt:lpwstr>
  </property>
  <property fmtid="{D5CDD505-2E9C-101B-9397-08002B2CF9AE}" pid="3" name="KSOProductBuildVer">
    <vt:lpwstr>2052-11.1.0.13703</vt:lpwstr>
  </property>
</Properties>
</file>