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<sst xmlns="http://schemas.openxmlformats.org/spreadsheetml/2006/main" count="293" uniqueCount="148">
  <si>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</si>
  <si>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</si>
  <si>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</si>
  <si>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</si>
  <si>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</si>
  <si>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</si>
  <si>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</si>
  <si>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</si>
  <si>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</si>
  <si>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</si>
  <si>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</si>
  <si>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</si>
  <si>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</si>
  <si>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</si>
  <si>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</si>
  <si>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</si>
  <si>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</si>
  <si>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</si>
  <si>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</si>
  <si>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</si>
  <si>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</si>
  <si>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</si>
  <si>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</si>
  <si>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</si>
  <si>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</si>
  <si>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999223007822990	</t>
  </si>
  <si>
    <t>Ctrip</t>
  </si>
  <si>
    <t>正常</t>
  </si>
  <si>
    <t>[香港]铜锣湾迷你精品酒店(Mini Hotel Causeway Bay)(788891)</t>
  </si>
  <si>
    <t>迷你客房&lt;双人入住&gt;&lt;内宾&gt;&lt;预付&gt;&lt;无早&gt;</t>
  </si>
  <si>
    <t>CNY</t>
  </si>
  <si>
    <t>Chen/Shaoqiang</t>
  </si>
  <si>
    <t>CA363230328CNY</t>
  </si>
  <si>
    <t>未提现</t>
  </si>
  <si>
    <t>携程开票</t>
  </si>
  <si>
    <t xml:space="preserve">3090624	</t>
  </si>
  <si>
    <t xml:space="preserve">MTN-4908936780948895173	</t>
  </si>
  <si>
    <t xml:space="preserve">999223011315404	</t>
  </si>
  <si>
    <t>[香港]香港百利酒店(Burlington Hotel)(81148704)</t>
  </si>
  <si>
    <t>标准大床房&lt;双人入住&gt;&lt;内宾&gt;&lt;预付&gt;&lt;无早&gt;</t>
  </si>
  <si>
    <t>CAO/PANPAN</t>
  </si>
  <si>
    <t xml:space="preserve">3092261	</t>
  </si>
  <si>
    <t xml:space="preserve">MTN-4908936784054068677	</t>
  </si>
  <si>
    <t xml:space="preserve">999223069565601	</t>
  </si>
  <si>
    <t>[香港]香港帝逸酒店(Alva Hotel by Royal)(69311795)</t>
  </si>
  <si>
    <t>豪华双大床房&lt;双人入住&gt;&lt;内宾&gt;&lt;预付&gt;&lt;无早&gt;</t>
  </si>
  <si>
    <t>ZHU/CAIYAN</t>
  </si>
  <si>
    <t xml:space="preserve">3105204	</t>
  </si>
  <si>
    <t xml:space="preserve">230307180107	</t>
  </si>
  <si>
    <t xml:space="preserve">999223091704176	</t>
  </si>
  <si>
    <t>[深圳]深圳中洲圣廷苑酒店世纪楼(67322800)</t>
  </si>
  <si>
    <t>豪华大床房&lt;双人入住&gt;&lt;内宾&gt;&lt;预付&gt;&lt;无早&gt;</t>
  </si>
  <si>
    <t>林家冰</t>
  </si>
  <si>
    <t xml:space="preserve">3111928	</t>
  </si>
  <si>
    <t xml:space="preserve">	</t>
  </si>
  <si>
    <t xml:space="preserve">999223098867593	</t>
  </si>
  <si>
    <t>[香港]香港富荟上环酒店(iclub Sheung Wan Hotel)(17083860)</t>
  </si>
  <si>
    <t>尊荟&lt;双人入住&gt;&lt;内宾&gt;&lt;预付&gt;&lt;无早&gt;</t>
  </si>
  <si>
    <t>JIN/XINGLIANG</t>
  </si>
  <si>
    <t xml:space="preserve">999223143543828	</t>
  </si>
  <si>
    <t>[苏州]苏州日航酒店(10095999)</t>
  </si>
  <si>
    <t>高级大床房&lt;双人入住&gt;&lt;内宾&gt;&lt;预付&gt;&lt;无早&gt;</t>
  </si>
  <si>
    <t>季兴普,廖东妮,李倩</t>
  </si>
  <si>
    <t xml:space="preserve">3123204	</t>
  </si>
  <si>
    <t>取消</t>
  </si>
  <si>
    <t xml:space="preserve">999223144753637	</t>
  </si>
  <si>
    <t>[梅州]梅州麓湖山酒店(67856423)</t>
  </si>
  <si>
    <t>豪华大床房&lt;双人入住&gt;&lt;升级特惠&gt;&lt;双早&gt;&lt;新高价值日历房套餐&gt;&lt;新酒店礼盒&gt;</t>
  </si>
  <si>
    <t>张海乐,吴海新</t>
  </si>
  <si>
    <t xml:space="preserve">2154023	</t>
  </si>
  <si>
    <t xml:space="preserve">999223152048780	</t>
  </si>
  <si>
    <t>[香港]港青酒店(The Salisbury YMCA of Hong Kong)(25665324)</t>
  </si>
  <si>
    <t>标准房&lt;双人入住&gt;&lt;内宾&gt;&lt;预付&gt;&lt;无早&gt;</t>
  </si>
  <si>
    <t>chen/deping</t>
  </si>
  <si>
    <t xml:space="preserve">3125852	</t>
  </si>
  <si>
    <t>，</t>
  </si>
  <si>
    <t>999223144753637</t>
  </si>
  <si>
    <t>202303112317110021</t>
  </si>
  <si>
    <t>A230328093439481</t>
  </si>
  <si>
    <t>A230328093533481</t>
  </si>
  <si>
    <t>房集：i230328093407 672元</t>
  </si>
  <si>
    <t>CNY / HKD 当前参考汇率: 1.141589832</t>
  </si>
  <si>
    <t>总计：10116.21 CNY/
11548.56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</si>
  <si>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</si>
  <si>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</si>
  <si>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</si>
  <si>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</si>
  <si>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</si>
  <si>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</si>
  <si>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</si>
  <si>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</si>
  <si>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</si>
  <si>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</si>
  <si>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</si>
  <si>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</si>
  <si>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</si>
  <si>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</si>
  <si>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</si>
  <si>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</si>
  <si>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</si>
  <si>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</si>
  <si>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</si>
  <si>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2023-03-12</t>
  </si>
  <si>
    <t>3125852</t>
  </si>
  <si>
    <t>港青酒店</t>
  </si>
  <si>
    <t>chen deping</t>
  </si>
  <si>
    <t>2023-03-13</t>
  </si>
  <si>
    <t>退房日周结</t>
  </si>
  <si>
    <t>1038.45</t>
  </si>
  <si>
    <t>RMB</t>
  </si>
  <si>
    <t>0</t>
  </si>
  <si>
    <t>0.00</t>
  </si>
  <si>
    <t>携程国内直连(DD)</t>
  </si>
  <si>
    <t>01.011249</t>
  </si>
  <si>
    <t>2023-03-12 17:59:24</t>
  </si>
  <si>
    <t>否</t>
  </si>
  <si>
    <t>汇智国际旅游发展有限公司</t>
  </si>
  <si>
    <t>直连</t>
  </si>
  <si>
    <t>中国</t>
  </si>
  <si>
    <t>2023-03-09</t>
  </si>
  <si>
    <t>3113326</t>
  </si>
  <si>
    <t>香港富荟上环酒店</t>
  </si>
  <si>
    <t>637.15</t>
  </si>
  <si>
    <t>2023-03-09 15:06:59</t>
  </si>
  <si>
    <t>直采</t>
  </si>
  <si>
    <t>3111928</t>
  </si>
  <si>
    <t>深圳中洲圣廷苑酒店世纪楼</t>
  </si>
  <si>
    <t>2023-03-10</t>
  </si>
  <si>
    <t>1337.24</t>
  </si>
  <si>
    <t>2023-03-09 07:27:00</t>
  </si>
  <si>
    <t>2023-03-07</t>
  </si>
  <si>
    <t>3105204</t>
  </si>
  <si>
    <t>香港帝逸酒店</t>
  </si>
  <si>
    <t>ZHU CAIYAN</t>
  </si>
  <si>
    <t>2023-03-11</t>
  </si>
  <si>
    <t>2400.77</t>
  </si>
  <si>
    <t>2023-03-07 17:11:51</t>
  </si>
  <si>
    <t>2023-03-04</t>
  </si>
  <si>
    <t>3092261</t>
  </si>
  <si>
    <t>香港百利酒店</t>
  </si>
  <si>
    <t>CAO PANPAN</t>
  </si>
  <si>
    <t>2478.04</t>
  </si>
  <si>
    <t>2023-03-04 18:34:11</t>
  </si>
  <si>
    <t>3090624</t>
  </si>
  <si>
    <t>铜锣湾迷你精品酒店</t>
  </si>
  <si>
    <t>Chen Shaoqiang</t>
  </si>
  <si>
    <t>1552.56</t>
  </si>
  <si>
    <t>2023-03-04 13:28:42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</si>
</sst>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333375</xdr:colOff>
      <xdr:row>53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4489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44995</v>
      </c>
      <c r="G2" s="6">
        <v>44998</v>
      </c>
      <c r="H2" s="4">
        <v>1</v>
      </c>
      <c r="I2" s="4">
        <v>3</v>
      </c>
      <c r="J2" s="4">
        <v>3</v>
      </c>
      <c r="K2" s="4" t="s">
        <v>30</v>
      </c>
      <c r="L2" s="4">
        <v>1552.56</v>
      </c>
      <c r="M2" s="4">
        <v>1552.56</v>
      </c>
      <c r="N2" s="4" t="s">
        <v>31</v>
      </c>
      <c r="O2" s="4" t="s">
        <v>32</v>
      </c>
      <c r="P2" s="4" t="s">
        <v>33</v>
      </c>
      <c r="Q2" s="4">
        <v>0</v>
      </c>
      <c r="R2" s="7">
        <v>44989</v>
      </c>
      <c r="S2" s="6">
        <v>45013</v>
      </c>
      <c r="T2" s="4" t="s">
        <v>34</v>
      </c>
      <c r="U2" s="4">
        <v>1552.56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44995</v>
      </c>
      <c r="G3" s="6">
        <v>44998</v>
      </c>
      <c r="H3" s="4">
        <v>1</v>
      </c>
      <c r="I3" s="4">
        <v>3</v>
      </c>
      <c r="J3" s="4">
        <v>3</v>
      </c>
      <c r="K3" s="4" t="s">
        <v>30</v>
      </c>
      <c r="L3" s="4">
        <v>2478.04</v>
      </c>
      <c r="M3" s="4">
        <v>2478.04</v>
      </c>
      <c r="N3" s="4" t="s">
        <v>40</v>
      </c>
      <c r="O3" s="4" t="s">
        <v>32</v>
      </c>
      <c r="P3" s="4" t="s">
        <v>33</v>
      </c>
      <c r="Q3" s="4">
        <v>0</v>
      </c>
      <c r="R3" s="7">
        <v>44989</v>
      </c>
      <c r="S3" s="6">
        <v>45013</v>
      </c>
      <c r="T3" s="4" t="s">
        <v>34</v>
      </c>
      <c r="U3" s="4">
        <v>2478.04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44996</v>
      </c>
      <c r="G4" s="6">
        <v>44998</v>
      </c>
      <c r="H4" s="4">
        <v>1</v>
      </c>
      <c r="I4" s="4">
        <v>2</v>
      </c>
      <c r="J4" s="4">
        <v>2</v>
      </c>
      <c r="K4" s="4" t="s">
        <v>30</v>
      </c>
      <c r="L4" s="4">
        <v>2400.77</v>
      </c>
      <c r="M4" s="4">
        <v>2400.77</v>
      </c>
      <c r="N4" s="4" t="s">
        <v>46</v>
      </c>
      <c r="O4" s="4" t="s">
        <v>32</v>
      </c>
      <c r="P4" s="4" t="s">
        <v>33</v>
      </c>
      <c r="Q4" s="4">
        <v>0</v>
      </c>
      <c r="R4" s="7">
        <v>44992</v>
      </c>
      <c r="S4" s="6">
        <v>45013</v>
      </c>
      <c r="T4" s="4" t="s">
        <v>34</v>
      </c>
      <c r="U4" s="4">
        <v>2400.77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44995</v>
      </c>
      <c r="G5" s="6">
        <v>44998</v>
      </c>
      <c r="H5" s="4">
        <v>1</v>
      </c>
      <c r="I5" s="4">
        <v>3</v>
      </c>
      <c r="J5" s="4">
        <v>3</v>
      </c>
      <c r="K5" s="4" t="s">
        <v>30</v>
      </c>
      <c r="L5" s="4">
        <v>1337.24</v>
      </c>
      <c r="M5" s="4">
        <v>1337.24</v>
      </c>
      <c r="N5" s="4" t="s">
        <v>52</v>
      </c>
      <c r="O5" s="4" t="s">
        <v>32</v>
      </c>
      <c r="P5" s="4" t="s">
        <v>33</v>
      </c>
      <c r="Q5" s="4">
        <v>0</v>
      </c>
      <c r="R5" s="7">
        <v>44994</v>
      </c>
      <c r="S5" s="6">
        <v>45013</v>
      </c>
      <c r="T5" s="4" t="s">
        <v>34</v>
      </c>
      <c r="U5" s="4">
        <v>1337.24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44997</v>
      </c>
      <c r="G6" s="6">
        <v>44998</v>
      </c>
      <c r="H6" s="4">
        <v>1</v>
      </c>
      <c r="I6" s="4">
        <v>1</v>
      </c>
      <c r="J6" s="4">
        <v>1</v>
      </c>
      <c r="K6" s="4" t="s">
        <v>30</v>
      </c>
      <c r="L6" s="4">
        <v>637.15</v>
      </c>
      <c r="M6" s="4">
        <v>637.15</v>
      </c>
      <c r="N6" s="4" t="s">
        <v>58</v>
      </c>
      <c r="O6" s="4" t="s">
        <v>32</v>
      </c>
      <c r="P6" s="4" t="s">
        <v>33</v>
      </c>
      <c r="Q6" s="4">
        <v>0</v>
      </c>
      <c r="R6" s="7">
        <v>44994</v>
      </c>
      <c r="S6" s="6">
        <v>45013</v>
      </c>
      <c r="T6" s="4" t="s">
        <v>34</v>
      </c>
      <c r="U6" s="4">
        <v>637.15</v>
      </c>
      <c r="V6" s="4">
        <v>0</v>
      </c>
      <c r="W6" s="4">
        <v>0</v>
      </c>
      <c r="X6" s="4" t="s">
        <v>54</v>
      </c>
      <c r="Y6" s="4" t="s">
        <v>54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44997</v>
      </c>
      <c r="G7" s="6">
        <v>44998</v>
      </c>
      <c r="H7" s="4">
        <v>3</v>
      </c>
      <c r="I7" s="4">
        <v>1</v>
      </c>
      <c r="J7" s="4">
        <v>3</v>
      </c>
      <c r="K7" s="4" t="s">
        <v>30</v>
      </c>
      <c r="L7" s="4">
        <v>1718.01</v>
      </c>
      <c r="M7" s="4">
        <v>1718.01</v>
      </c>
      <c r="N7" s="4" t="s">
        <v>62</v>
      </c>
      <c r="O7" s="4" t="s">
        <v>32</v>
      </c>
      <c r="P7" s="4" t="s">
        <v>33</v>
      </c>
      <c r="Q7" s="4">
        <v>0</v>
      </c>
      <c r="R7" s="7">
        <v>44996</v>
      </c>
      <c r="S7" s="6">
        <v>45013</v>
      </c>
      <c r="T7" s="4" t="s">
        <v>34</v>
      </c>
      <c r="U7" s="4">
        <v>1718.01</v>
      </c>
      <c r="V7" s="4">
        <v>0</v>
      </c>
      <c r="W7" s="4">
        <v>0</v>
      </c>
      <c r="X7" s="4" t="s">
        <v>63</v>
      </c>
      <c r="Y7" s="4" t="s">
        <v>54</v>
      </c>
    </row>
    <row r="8" s="4" customFormat="1" spans="1:25">
      <c r="A8" s="4" t="s">
        <v>59</v>
      </c>
      <c r="B8" s="4" t="s">
        <v>26</v>
      </c>
      <c r="C8" s="4" t="s">
        <v>64</v>
      </c>
      <c r="D8" s="4" t="s">
        <v>60</v>
      </c>
      <c r="E8" s="4" t="s">
        <v>61</v>
      </c>
      <c r="F8" s="6">
        <v>44997</v>
      </c>
      <c r="G8" s="6">
        <v>44998</v>
      </c>
      <c r="H8" s="4">
        <v>3</v>
      </c>
      <c r="I8" s="4">
        <v>1</v>
      </c>
      <c r="J8" s="4">
        <v>3</v>
      </c>
      <c r="K8" s="4" t="s">
        <v>30</v>
      </c>
      <c r="L8" s="4">
        <v>-1718.01</v>
      </c>
      <c r="M8" s="4">
        <v>-1718.01</v>
      </c>
      <c r="N8" s="4" t="s">
        <v>62</v>
      </c>
      <c r="O8" s="4" t="s">
        <v>32</v>
      </c>
      <c r="P8" s="4" t="s">
        <v>33</v>
      </c>
      <c r="Q8" s="4">
        <v>0</v>
      </c>
      <c r="R8" s="7">
        <v>44996</v>
      </c>
      <c r="S8" s="6">
        <v>45013</v>
      </c>
      <c r="T8" s="4" t="s">
        <v>34</v>
      </c>
      <c r="U8" s="4">
        <v>-1718.01</v>
      </c>
      <c r="V8" s="4">
        <v>0</v>
      </c>
      <c r="W8" s="4">
        <v>0</v>
      </c>
      <c r="X8" s="4" t="s">
        <v>63</v>
      </c>
      <c r="Y8" s="4" t="s">
        <v>54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44997</v>
      </c>
      <c r="G9" s="6">
        <v>44998</v>
      </c>
      <c r="H9" s="4">
        <v>2</v>
      </c>
      <c r="I9" s="4">
        <v>1</v>
      </c>
      <c r="J9" s="4">
        <v>2</v>
      </c>
      <c r="K9" s="4" t="s">
        <v>30</v>
      </c>
      <c r="L9" s="4">
        <v>672</v>
      </c>
      <c r="M9" s="4">
        <v>672</v>
      </c>
      <c r="N9" s="4" t="s">
        <v>68</v>
      </c>
      <c r="O9" s="4" t="s">
        <v>32</v>
      </c>
      <c r="P9" s="4" t="s">
        <v>33</v>
      </c>
      <c r="Q9" s="4">
        <v>0</v>
      </c>
      <c r="R9" s="7">
        <v>44996</v>
      </c>
      <c r="S9" s="6">
        <v>45013</v>
      </c>
      <c r="T9" s="4" t="s">
        <v>34</v>
      </c>
      <c r="U9" s="4">
        <v>672</v>
      </c>
      <c r="V9" s="4">
        <v>0</v>
      </c>
      <c r="W9" s="4">
        <v>0</v>
      </c>
      <c r="X9" s="4" t="s">
        <v>54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44997</v>
      </c>
      <c r="G10" s="6">
        <v>44998</v>
      </c>
      <c r="H10" s="4">
        <v>1</v>
      </c>
      <c r="I10" s="4">
        <v>1</v>
      </c>
      <c r="J10" s="4">
        <v>1</v>
      </c>
      <c r="K10" s="4" t="s">
        <v>30</v>
      </c>
      <c r="L10" s="4">
        <v>1038.45</v>
      </c>
      <c r="M10" s="4">
        <v>1038.45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44997</v>
      </c>
      <c r="S10" s="6">
        <v>45013</v>
      </c>
      <c r="T10" s="4" t="s">
        <v>34</v>
      </c>
      <c r="U10" s="4">
        <v>1038.45</v>
      </c>
      <c r="V10" s="4">
        <v>0</v>
      </c>
      <c r="W10" s="4">
        <v>0</v>
      </c>
      <c r="X10" s="4" t="s">
        <v>74</v>
      </c>
      <c r="Y10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A14" sqref="A14:D1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spans="1:9">
      <c r="A2" s="5">
        <v>999223007822990</v>
      </c>
      <c r="B2" s="6">
        <v>44995</v>
      </c>
      <c r="C2" s="6">
        <v>44998</v>
      </c>
      <c r="D2" s="4">
        <v>1552.56</v>
      </c>
      <c r="E2" s="4" t="str">
        <f>VLOOKUP(A2,HOP!A:L,12,0)</f>
        <v>1552.56</v>
      </c>
      <c r="F2" s="4" t="str">
        <f>VLOOKUP(A2,HOP!A:C,3,0)</f>
        <v>3090624</v>
      </c>
      <c r="G2" s="4">
        <f>D2-E2</f>
        <v>0</v>
      </c>
      <c r="H2" s="4" t="str">
        <f>$H$1&amp;F2</f>
        <v>，3090624</v>
      </c>
      <c r="I2" s="4" t="str">
        <f>VLOOKUP(A2,HOP!A:U,21,0)</f>
        <v>直连</v>
      </c>
    </row>
    <row r="3" s="4" customFormat="1" spans="1:9">
      <c r="A3" s="5">
        <v>999223011315404</v>
      </c>
      <c r="B3" s="6">
        <v>44995</v>
      </c>
      <c r="C3" s="6">
        <v>44998</v>
      </c>
      <c r="D3" s="4">
        <v>2478.04</v>
      </c>
      <c r="E3" s="4" t="str">
        <f>VLOOKUP(A3,HOP!A:L,12,0)</f>
        <v>2478.04</v>
      </c>
      <c r="F3" s="4" t="str">
        <f>VLOOKUP(A3,HOP!A:C,3,0)</f>
        <v>3092261</v>
      </c>
      <c r="G3" s="4">
        <f t="shared" ref="G3:G9" si="0">D3-E3</f>
        <v>0</v>
      </c>
      <c r="H3" s="4" t="str">
        <f t="shared" ref="H3:H9" si="1">$H$1&amp;F3</f>
        <v>，3092261</v>
      </c>
      <c r="I3" s="4" t="str">
        <f>VLOOKUP(A3,HOP!A:U,21,0)</f>
        <v>直连</v>
      </c>
    </row>
    <row r="4" s="4" customFormat="1" spans="1:9">
      <c r="A4" s="5">
        <v>999223069565601</v>
      </c>
      <c r="B4" s="6">
        <v>44996</v>
      </c>
      <c r="C4" s="6">
        <v>44998</v>
      </c>
      <c r="D4" s="4">
        <v>2400.77</v>
      </c>
      <c r="E4" s="4" t="str">
        <f>VLOOKUP(A4,HOP!A:L,12,0)</f>
        <v>2400.77</v>
      </c>
      <c r="F4" s="4" t="str">
        <f>VLOOKUP(A4,HOP!A:C,3,0)</f>
        <v>3105204</v>
      </c>
      <c r="G4" s="4">
        <f t="shared" si="0"/>
        <v>0</v>
      </c>
      <c r="H4" s="4" t="str">
        <f t="shared" si="1"/>
        <v>，3105204</v>
      </c>
      <c r="I4" s="4" t="str">
        <f>VLOOKUP(A4,HOP!A:U,21,0)</f>
        <v>直连</v>
      </c>
    </row>
    <row r="5" s="4" customFormat="1" spans="1:9">
      <c r="A5" s="5">
        <v>999223091704176</v>
      </c>
      <c r="B5" s="6">
        <v>44995</v>
      </c>
      <c r="C5" s="6">
        <v>44998</v>
      </c>
      <c r="D5" s="4">
        <v>1337.24</v>
      </c>
      <c r="E5" s="4" t="str">
        <f>VLOOKUP(A5,HOP!A:L,12,0)</f>
        <v>1337.24</v>
      </c>
      <c r="F5" s="4" t="str">
        <f>VLOOKUP(A5,HOP!A:C,3,0)</f>
        <v>3111928</v>
      </c>
      <c r="G5" s="4">
        <f t="shared" si="0"/>
        <v>0</v>
      </c>
      <c r="H5" s="4" t="str">
        <f t="shared" si="1"/>
        <v>，3111928</v>
      </c>
      <c r="I5" s="4" t="str">
        <f>VLOOKUP(A5,HOP!A:U,21,0)</f>
        <v>直连</v>
      </c>
    </row>
    <row r="6" s="4" customFormat="1" hidden="1" spans="1:9">
      <c r="A6" s="5">
        <v>999223098867593</v>
      </c>
      <c r="B6" s="6">
        <v>44997</v>
      </c>
      <c r="C6" s="6">
        <v>44998</v>
      </c>
      <c r="D6" s="4">
        <v>637.15</v>
      </c>
      <c r="E6" s="4" t="str">
        <f>VLOOKUP(A6,HOP!A:L,12,0)</f>
        <v>637.15</v>
      </c>
      <c r="F6" s="4" t="str">
        <f>VLOOKUP(A6,HOP!A:C,3,0)</f>
        <v>3113326</v>
      </c>
      <c r="G6" s="4">
        <f t="shared" si="0"/>
        <v>0</v>
      </c>
      <c r="H6" s="4" t="str">
        <f t="shared" si="1"/>
        <v>，3113326</v>
      </c>
      <c r="I6" s="4" t="str">
        <f>VLOOKUP(A6,HOP!A:U,21,0)</f>
        <v>直采</v>
      </c>
    </row>
    <row r="7" s="4" customFormat="1" hidden="1" spans="1:9">
      <c r="A7" s="5">
        <v>999223143543828</v>
      </c>
      <c r="B7" s="6">
        <v>44997</v>
      </c>
      <c r="C7" s="6">
        <v>44998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10">
      <c r="A8" s="8" t="s">
        <v>76</v>
      </c>
      <c r="B8" s="6">
        <v>44997</v>
      </c>
      <c r="C8" s="6">
        <v>44998</v>
      </c>
      <c r="D8" s="4">
        <v>672</v>
      </c>
      <c r="E8" s="4">
        <v>672</v>
      </c>
      <c r="F8" s="9" t="s">
        <v>77</v>
      </c>
      <c r="G8" s="4">
        <f t="shared" si="0"/>
        <v>0</v>
      </c>
      <c r="H8" s="4" t="str">
        <f t="shared" si="1"/>
        <v>，202303112317110021</v>
      </c>
      <c r="I8" s="4" t="e">
        <f>VLOOKUP(A8,HOP!A:U,21,0)</f>
        <v>#N/A</v>
      </c>
      <c r="J8" s="4">
        <v>3.11</v>
      </c>
    </row>
    <row r="9" s="4" customFormat="1" spans="1:9">
      <c r="A9" s="5">
        <v>999223152048780</v>
      </c>
      <c r="B9" s="6">
        <v>44997</v>
      </c>
      <c r="C9" s="6">
        <v>44998</v>
      </c>
      <c r="D9" s="4">
        <v>1038.45</v>
      </c>
      <c r="E9" s="4" t="str">
        <f>VLOOKUP(A9,HOP!A:L,12,0)</f>
        <v>1038.45</v>
      </c>
      <c r="F9" s="4" t="str">
        <f>VLOOKUP(A9,HOP!A:C,3,0)</f>
        <v>3125852</v>
      </c>
      <c r="G9" s="4">
        <f t="shared" si="0"/>
        <v>0</v>
      </c>
      <c r="H9" s="4" t="str">
        <f t="shared" si="1"/>
        <v>，3125852</v>
      </c>
      <c r="I9" s="4" t="str">
        <f>VLOOKUP(A9,HOP!A:U,21,0)</f>
        <v>直连</v>
      </c>
    </row>
    <row r="11" spans="4:4">
      <c r="D11" s="4">
        <f>SUM(D2:D10)</f>
        <v>10116.21</v>
      </c>
    </row>
    <row r="14" spans="1:4">
      <c r="A14" s="4" t="s">
        <v>78</v>
      </c>
      <c r="C14" s="4">
        <v>637.15</v>
      </c>
      <c r="D14" s="4">
        <v>727.36</v>
      </c>
    </row>
    <row r="15" spans="1:4">
      <c r="A15" s="4" t="s">
        <v>79</v>
      </c>
      <c r="C15" s="4">
        <v>8807.06</v>
      </c>
      <c r="D15" s="4">
        <v>10054.05</v>
      </c>
    </row>
    <row r="16" spans="1:4">
      <c r="A16" s="4" t="s">
        <v>80</v>
      </c>
      <c r="C16" s="4">
        <v>672</v>
      </c>
      <c r="D16" s="4">
        <v>767.15</v>
      </c>
    </row>
    <row r="17" spans="1:4">
      <c r="A17" s="4" t="s">
        <v>81</v>
      </c>
      <c r="C17" s="4">
        <f>SUBTOTAL(9,C14:C16)</f>
        <v>10116.21</v>
      </c>
      <c r="D17" s="4">
        <f>SUBTOTAL(9,D14:D16)</f>
        <v>11548.56</v>
      </c>
    </row>
    <row r="18" spans="1:1">
      <c r="A18" s="4" t="s">
        <v>82</v>
      </c>
    </row>
  </sheetData>
  <autoFilter ref="A1:XFD18">
    <filterColumn colId="3">
      <filters blank="1">
        <filter val="10116.21"/>
        <filter val="672"/>
        <filter val="1337.24"/>
        <filter val="2478.04"/>
        <filter val="637.15"/>
        <filter val="1038.45"/>
        <filter val="1552.56"/>
        <filter val="2400.77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83</v>
      </c>
      <c r="B1" s="2" t="s">
        <v>84</v>
      </c>
      <c r="C1" s="2" t="s">
        <v>85</v>
      </c>
      <c r="D1" s="2" t="s">
        <v>86</v>
      </c>
      <c r="E1" s="2" t="s">
        <v>13</v>
      </c>
      <c r="F1" s="2" t="s">
        <v>5</v>
      </c>
      <c r="G1" s="2" t="s">
        <v>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97</v>
      </c>
      <c r="S1" s="2" t="s">
        <v>98</v>
      </c>
      <c r="T1" s="2" t="s">
        <v>99</v>
      </c>
      <c r="U1" s="2" t="s">
        <v>100</v>
      </c>
      <c r="V1" s="2" t="s">
        <v>101</v>
      </c>
    </row>
    <row r="2" s="1" customFormat="1" spans="1:22">
      <c r="A2" s="3">
        <v>999223152048780</v>
      </c>
      <c r="B2" s="1" t="s">
        <v>102</v>
      </c>
      <c r="C2" s="1" t="s">
        <v>103</v>
      </c>
      <c r="D2" s="1" t="s">
        <v>104</v>
      </c>
      <c r="E2" s="1" t="s">
        <v>105</v>
      </c>
      <c r="F2" s="1" t="s">
        <v>102</v>
      </c>
      <c r="G2" s="1" t="s">
        <v>106</v>
      </c>
      <c r="H2" s="1" t="s">
        <v>107</v>
      </c>
      <c r="I2" s="1" t="s">
        <v>108</v>
      </c>
      <c r="J2" s="1" t="s">
        <v>109</v>
      </c>
      <c r="K2" s="1" t="s">
        <v>108</v>
      </c>
      <c r="L2" s="1" t="s">
        <v>108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  <c r="V2" s="1" t="s">
        <v>118</v>
      </c>
    </row>
    <row r="3" s="1" customFormat="1" spans="1:22">
      <c r="A3" s="3">
        <v>999223098867593</v>
      </c>
      <c r="B3" s="1" t="s">
        <v>119</v>
      </c>
      <c r="C3" s="1" t="s">
        <v>120</v>
      </c>
      <c r="D3" s="1" t="s">
        <v>121</v>
      </c>
      <c r="E3" s="1" t="s">
        <v>58</v>
      </c>
      <c r="F3" s="1" t="s">
        <v>102</v>
      </c>
      <c r="G3" s="1" t="s">
        <v>106</v>
      </c>
      <c r="H3" s="1" t="s">
        <v>107</v>
      </c>
      <c r="I3" s="1" t="s">
        <v>122</v>
      </c>
      <c r="J3" s="1" t="s">
        <v>109</v>
      </c>
      <c r="K3" s="1" t="s">
        <v>122</v>
      </c>
      <c r="L3" s="1" t="s">
        <v>122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123</v>
      </c>
      <c r="S3" s="1" t="s">
        <v>115</v>
      </c>
      <c r="T3" s="1" t="s">
        <v>116</v>
      </c>
      <c r="U3" s="1" t="s">
        <v>124</v>
      </c>
      <c r="V3" s="1" t="s">
        <v>118</v>
      </c>
    </row>
    <row r="4" s="1" customFormat="1" spans="1:22">
      <c r="A4" s="3">
        <v>999223091704176</v>
      </c>
      <c r="B4" s="1" t="s">
        <v>119</v>
      </c>
      <c r="C4" s="1" t="s">
        <v>125</v>
      </c>
      <c r="D4" s="1" t="s">
        <v>126</v>
      </c>
      <c r="E4" s="1" t="s">
        <v>52</v>
      </c>
      <c r="F4" s="1" t="s">
        <v>127</v>
      </c>
      <c r="G4" s="1" t="s">
        <v>106</v>
      </c>
      <c r="H4" s="1" t="s">
        <v>107</v>
      </c>
      <c r="I4" s="1" t="s">
        <v>128</v>
      </c>
      <c r="J4" s="1" t="s">
        <v>109</v>
      </c>
      <c r="K4" s="1" t="s">
        <v>128</v>
      </c>
      <c r="L4" s="1" t="s">
        <v>128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113</v>
      </c>
      <c r="R4" s="1" t="s">
        <v>129</v>
      </c>
      <c r="S4" s="1" t="s">
        <v>115</v>
      </c>
      <c r="T4" s="1" t="s">
        <v>116</v>
      </c>
      <c r="U4" s="1" t="s">
        <v>117</v>
      </c>
      <c r="V4" s="1" t="s">
        <v>118</v>
      </c>
    </row>
    <row r="5" s="1" customFormat="1" spans="1:22">
      <c r="A5" s="3">
        <v>999223069565601</v>
      </c>
      <c r="B5" s="1" t="s">
        <v>130</v>
      </c>
      <c r="C5" s="1" t="s">
        <v>131</v>
      </c>
      <c r="D5" s="1" t="s">
        <v>132</v>
      </c>
      <c r="E5" s="1" t="s">
        <v>133</v>
      </c>
      <c r="F5" s="1" t="s">
        <v>134</v>
      </c>
      <c r="G5" s="1" t="s">
        <v>106</v>
      </c>
      <c r="H5" s="1" t="s">
        <v>107</v>
      </c>
      <c r="I5" s="1" t="s">
        <v>135</v>
      </c>
      <c r="J5" s="1" t="s">
        <v>109</v>
      </c>
      <c r="K5" s="1" t="s">
        <v>135</v>
      </c>
      <c r="L5" s="1" t="s">
        <v>135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113</v>
      </c>
      <c r="R5" s="1" t="s">
        <v>136</v>
      </c>
      <c r="S5" s="1" t="s">
        <v>115</v>
      </c>
      <c r="T5" s="1" t="s">
        <v>116</v>
      </c>
      <c r="U5" s="1" t="s">
        <v>117</v>
      </c>
      <c r="V5" s="1" t="s">
        <v>118</v>
      </c>
    </row>
    <row r="6" s="1" customFormat="1" spans="1:22">
      <c r="A6" s="3">
        <v>999223011315404</v>
      </c>
      <c r="B6" s="1" t="s">
        <v>137</v>
      </c>
      <c r="C6" s="1" t="s">
        <v>138</v>
      </c>
      <c r="D6" s="1" t="s">
        <v>139</v>
      </c>
      <c r="E6" s="1" t="s">
        <v>140</v>
      </c>
      <c r="F6" s="1" t="s">
        <v>127</v>
      </c>
      <c r="G6" s="1" t="s">
        <v>106</v>
      </c>
      <c r="H6" s="1" t="s">
        <v>107</v>
      </c>
      <c r="I6" s="1" t="s">
        <v>141</v>
      </c>
      <c r="J6" s="1" t="s">
        <v>109</v>
      </c>
      <c r="K6" s="1" t="s">
        <v>141</v>
      </c>
      <c r="L6" s="1" t="s">
        <v>141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113</v>
      </c>
      <c r="R6" s="1" t="s">
        <v>142</v>
      </c>
      <c r="S6" s="1" t="s">
        <v>115</v>
      </c>
      <c r="T6" s="1" t="s">
        <v>116</v>
      </c>
      <c r="U6" s="1" t="s">
        <v>117</v>
      </c>
      <c r="V6" s="1" t="s">
        <v>118</v>
      </c>
    </row>
    <row r="7" s="1" customFormat="1" spans="1:22">
      <c r="A7" s="3">
        <v>999223007822990</v>
      </c>
      <c r="B7" s="1" t="s">
        <v>137</v>
      </c>
      <c r="C7" s="1" t="s">
        <v>143</v>
      </c>
      <c r="D7" s="1" t="s">
        <v>144</v>
      </c>
      <c r="E7" s="1" t="s">
        <v>145</v>
      </c>
      <c r="F7" s="1" t="s">
        <v>127</v>
      </c>
      <c r="G7" s="1" t="s">
        <v>106</v>
      </c>
      <c r="H7" s="1" t="s">
        <v>107</v>
      </c>
      <c r="I7" s="1" t="s">
        <v>146</v>
      </c>
      <c r="J7" s="1" t="s">
        <v>109</v>
      </c>
      <c r="K7" s="1" t="s">
        <v>146</v>
      </c>
      <c r="L7" s="1" t="s">
        <v>146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113</v>
      </c>
      <c r="R7" s="1" t="s">
        <v>147</v>
      </c>
      <c r="S7" s="1" t="s">
        <v>115</v>
      </c>
      <c r="T7" s="1" t="s">
        <v>116</v>
      </c>
      <c r="U7" s="1" t="s">
        <v>117</v>
      </c>
      <c r="V7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2023-03-28T01:28:55Z</dcterms:created>
  <dcterms:modified xsi:type="dcterms:W3CDTF">2023-03-28T01:38:09Z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1D8041A5E321429B95496D7EE188A7E7</vt:lpwstr>
  </property>
  <property fmtid="{D5CDD505-2E9C-101B-9397-08002B2CF9AE}" pid="3" name="KSOProductBuildVer">
    <vt:lpwstr>2052-11.1.0.13703</vt:lpwstr>
  </property>
</Properties>
</file>