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<sst xmlns="http://schemas.openxmlformats.org/spreadsheetml/2006/main" count="311" uniqueCount="149">
  <si>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</si>
  <si>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</si>
  <si>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</si>
  <si>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</si>
  <si>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</si>
  <si>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</si>
  <si>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</si>
  <si>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</si>
  <si>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</si>
  <si>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</si>
  <si>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</si>
  <si>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</si>
  <si>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</si>
  <si>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</si>
  <si>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</si>
  <si>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</si>
  <si>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</si>
  <si>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</si>
  <si>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</si>
  <si>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</si>
  <si>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</si>
  <si>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</si>
  <si>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</si>
  <si>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</si>
  <si>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</si>
  <si>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999222910261770	</t>
  </si>
  <si>
    <t>Ctrip</t>
  </si>
  <si>
    <t>正常</t>
  </si>
  <si>
    <t>[香港]铜锣湾迷你精品酒店(Mini Hotel Causeway Bay)(788891)</t>
  </si>
  <si>
    <t>迷你客房&lt;双人入住&gt;&lt;内宾&gt;&lt;预付&gt;&lt;无早&gt;</t>
  </si>
  <si>
    <t>CNY</t>
  </si>
  <si>
    <t>WANG/SHENGFENG</t>
  </si>
  <si>
    <t>CA363230330CNY</t>
  </si>
  <si>
    <t>未提现</t>
  </si>
  <si>
    <t>携程开票</t>
  </si>
  <si>
    <t xml:space="preserve">3061751	</t>
  </si>
  <si>
    <t xml:space="preserve">MTN-4908936682762807749	</t>
  </si>
  <si>
    <t xml:space="preserve">999223003034079	</t>
  </si>
  <si>
    <t>[香港]香港百利酒店(Burlington Hotel)(81148704)</t>
  </si>
  <si>
    <t>标准大床房&lt;双人入住&gt;&lt;内宾&gt;&lt;预付&gt;&lt;无早&gt;</t>
  </si>
  <si>
    <t>ZHAN/CHENG</t>
  </si>
  <si>
    <t xml:space="preserve">3088654	</t>
  </si>
  <si>
    <t xml:space="preserve">MTN-4908936774519521733	</t>
  </si>
  <si>
    <t xml:space="preserve">999223054516985	</t>
  </si>
  <si>
    <t>LI/YIYONG</t>
  </si>
  <si>
    <t xml:space="preserve">3101416	</t>
  </si>
  <si>
    <t xml:space="preserve">MTN-4908932413377664453	</t>
  </si>
  <si>
    <t xml:space="preserve">999223056668145	</t>
  </si>
  <si>
    <t>Xie/Ying</t>
  </si>
  <si>
    <t xml:space="preserve">3102370	</t>
  </si>
  <si>
    <t xml:space="preserve">MTN-4908932415219919301	</t>
  </si>
  <si>
    <t xml:space="preserve">999223071099819	</t>
  </si>
  <si>
    <t>[香港]香港港岛海逸君绰酒店(Harbour Grand Hong Kong)(17081023)</t>
  </si>
  <si>
    <t>豪华海景客房(至少连住2晚及以上)&lt;双人入住&gt;&lt;内宾&gt;&lt;无早&gt;</t>
  </si>
  <si>
    <t>QIU/ZI YANG</t>
  </si>
  <si>
    <t xml:space="preserve">3105594	</t>
  </si>
  <si>
    <t xml:space="preserve">	</t>
  </si>
  <si>
    <t xml:space="preserve">999223120525427	</t>
  </si>
  <si>
    <t>[广州]广州威珀斯酒店(67322972)</t>
  </si>
  <si>
    <t>商务双床房&lt;双人入住&gt;&lt;内宾&gt;&lt;预付&gt;&lt;无早&gt;</t>
  </si>
  <si>
    <t>李秋玉</t>
  </si>
  <si>
    <t xml:space="preserve">3118291	</t>
  </si>
  <si>
    <t xml:space="preserve">710171	</t>
  </si>
  <si>
    <t xml:space="preserve">999223160901269	</t>
  </si>
  <si>
    <t>[苏州]苏州日航酒店(10095999)</t>
  </si>
  <si>
    <t>高级大床房&lt;双人入住&gt;&lt;内宾&gt;&lt;预付&gt;&lt;无早&gt;</t>
  </si>
  <si>
    <t>xu/tao</t>
  </si>
  <si>
    <t xml:space="preserve">3127910	</t>
  </si>
  <si>
    <t>取消</t>
  </si>
  <si>
    <t xml:space="preserve">999223161627077	</t>
  </si>
  <si>
    <t>[香港]港青酒店(The Salisbury YMCA of Hong Kong)(25665324)</t>
  </si>
  <si>
    <t>标准房&lt;双人入住&gt;&lt;内宾&gt;&lt;预付&gt;&lt;无早&gt;</t>
  </si>
  <si>
    <t>ZHENG/WEISHUAI,WANG/MENGYAO</t>
  </si>
  <si>
    <t xml:space="preserve">3128106	</t>
  </si>
  <si>
    <t>，</t>
  </si>
  <si>
    <t>A230330094006481</t>
  </si>
  <si>
    <t>A230330094110481</t>
  </si>
  <si>
    <t>CNY / HKD 当前参考汇率: 1.13907822</t>
  </si>
  <si>
    <t>总计： 7421.91 CNY/
8454.14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</si>
  <si>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</si>
  <si>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</si>
  <si>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</si>
  <si>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</si>
  <si>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</si>
  <si>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</si>
  <si>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</si>
  <si>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</si>
  <si>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</si>
  <si>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</si>
  <si>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</si>
  <si>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</si>
  <si>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</si>
  <si>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</si>
  <si>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</si>
  <si>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</si>
  <si>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</si>
  <si>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</si>
  <si>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</si>
  <si>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2023-03-13</t>
  </si>
  <si>
    <t>3128106</t>
  </si>
  <si>
    <t>港青酒店</t>
  </si>
  <si>
    <t>ZHENG WEISHUAI,WANG MENGYAO</t>
  </si>
  <si>
    <t>2023-03-15</t>
  </si>
  <si>
    <t>退房日周结</t>
  </si>
  <si>
    <t>2160.96</t>
  </si>
  <si>
    <t>RMB</t>
  </si>
  <si>
    <t>0</t>
  </si>
  <si>
    <t>0.00</t>
  </si>
  <si>
    <t>携程国内直连(DD)</t>
  </si>
  <si>
    <t>01.011249</t>
  </si>
  <si>
    <t>2023-03-13 09:35:05</t>
  </si>
  <si>
    <t>否</t>
  </si>
  <si>
    <t>汇智国际旅游发展有限公司</t>
  </si>
  <si>
    <t>直连</t>
  </si>
  <si>
    <t>中国</t>
  </si>
  <si>
    <t>2023-03-10</t>
  </si>
  <si>
    <t>3118291</t>
  </si>
  <si>
    <t>广州威珀斯酒店</t>
  </si>
  <si>
    <t>2023-03-14</t>
  </si>
  <si>
    <t>709.02</t>
  </si>
  <si>
    <t>2023-03-10 17:46:02</t>
  </si>
  <si>
    <t>2023-03-07</t>
  </si>
  <si>
    <t>3105594</t>
  </si>
  <si>
    <t>香港港岛海逸君绰酒店</t>
  </si>
  <si>
    <t>QIU ZI YANG</t>
  </si>
  <si>
    <t>2332.00</t>
  </si>
  <si>
    <t>2023-03-08 21:12:04</t>
  </si>
  <si>
    <t>直采</t>
  </si>
  <si>
    <t>2023-03-06</t>
  </si>
  <si>
    <t>3102370</t>
  </si>
  <si>
    <t>铜锣湾迷你精品酒店</t>
  </si>
  <si>
    <t>Xie Ying</t>
  </si>
  <si>
    <t>703.02</t>
  </si>
  <si>
    <t>2023-03-06 22:19:54</t>
  </si>
  <si>
    <t>3101416</t>
  </si>
  <si>
    <t>LI YIYONG</t>
  </si>
  <si>
    <t>351.51</t>
  </si>
  <si>
    <t>2023-03-06 19:30:35</t>
  </si>
  <si>
    <t>2023-03-03</t>
  </si>
  <si>
    <t>3088654</t>
  </si>
  <si>
    <t>香港百利酒店</t>
  </si>
  <si>
    <t>ZHAN CHENG</t>
  </si>
  <si>
    <t>814.13</t>
  </si>
  <si>
    <t>2023-03-03 23:20:28</t>
  </si>
  <si>
    <t>2023-02-24</t>
  </si>
  <si>
    <t>3061751</t>
  </si>
  <si>
    <t>WANG SHENGFENG</t>
  </si>
  <si>
    <t>351.27</t>
  </si>
  <si>
    <t>2023-02-24 10:49:40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</si>
</sst>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16</xdr:col>
      <xdr:colOff>38100</xdr:colOff>
      <xdr:row>52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149667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44999</v>
      </c>
      <c r="G2" s="6">
        <v>45000</v>
      </c>
      <c r="H2" s="4">
        <v>1</v>
      </c>
      <c r="I2" s="4">
        <v>1</v>
      </c>
      <c r="J2" s="4">
        <v>1</v>
      </c>
      <c r="K2" s="4" t="s">
        <v>30</v>
      </c>
      <c r="L2" s="4">
        <v>351.27</v>
      </c>
      <c r="M2" s="4">
        <v>351.27</v>
      </c>
      <c r="N2" s="4" t="s">
        <v>31</v>
      </c>
      <c r="O2" s="4" t="s">
        <v>32</v>
      </c>
      <c r="P2" s="4" t="s">
        <v>33</v>
      </c>
      <c r="Q2" s="4">
        <v>0</v>
      </c>
      <c r="R2" s="7">
        <v>44981</v>
      </c>
      <c r="S2" s="6">
        <v>45015</v>
      </c>
      <c r="T2" s="4" t="s">
        <v>34</v>
      </c>
      <c r="U2" s="4">
        <v>351.27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44999</v>
      </c>
      <c r="G3" s="6">
        <v>45000</v>
      </c>
      <c r="H3" s="4">
        <v>1</v>
      </c>
      <c r="I3" s="4">
        <v>1</v>
      </c>
      <c r="J3" s="4">
        <v>1</v>
      </c>
      <c r="K3" s="4" t="s">
        <v>30</v>
      </c>
      <c r="L3" s="4">
        <v>814.13</v>
      </c>
      <c r="M3" s="4">
        <v>814.13</v>
      </c>
      <c r="N3" s="4" t="s">
        <v>40</v>
      </c>
      <c r="O3" s="4" t="s">
        <v>32</v>
      </c>
      <c r="P3" s="4" t="s">
        <v>33</v>
      </c>
      <c r="Q3" s="4">
        <v>0</v>
      </c>
      <c r="R3" s="7">
        <v>44988</v>
      </c>
      <c r="S3" s="6">
        <v>45015</v>
      </c>
      <c r="T3" s="4" t="s">
        <v>34</v>
      </c>
      <c r="U3" s="4">
        <v>814.13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44999</v>
      </c>
      <c r="G4" s="6">
        <v>45000</v>
      </c>
      <c r="H4" s="4">
        <v>1</v>
      </c>
      <c r="I4" s="4">
        <v>1</v>
      </c>
      <c r="J4" s="4">
        <v>1</v>
      </c>
      <c r="K4" s="4" t="s">
        <v>30</v>
      </c>
      <c r="L4" s="4">
        <v>351.51</v>
      </c>
      <c r="M4" s="4">
        <v>351.51</v>
      </c>
      <c r="N4" s="4" t="s">
        <v>44</v>
      </c>
      <c r="O4" s="4" t="s">
        <v>32</v>
      </c>
      <c r="P4" s="4" t="s">
        <v>33</v>
      </c>
      <c r="Q4" s="4">
        <v>0</v>
      </c>
      <c r="R4" s="7">
        <v>44991</v>
      </c>
      <c r="S4" s="6">
        <v>45015</v>
      </c>
      <c r="T4" s="4" t="s">
        <v>34</v>
      </c>
      <c r="U4" s="4">
        <v>351.51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44998</v>
      </c>
      <c r="G5" s="6">
        <v>45000</v>
      </c>
      <c r="H5" s="4">
        <v>1</v>
      </c>
      <c r="I5" s="4">
        <v>2</v>
      </c>
      <c r="J5" s="4">
        <v>2</v>
      </c>
      <c r="K5" s="4" t="s">
        <v>30</v>
      </c>
      <c r="L5" s="4">
        <v>703.02</v>
      </c>
      <c r="M5" s="4">
        <v>703.02</v>
      </c>
      <c r="N5" s="4" t="s">
        <v>48</v>
      </c>
      <c r="O5" s="4" t="s">
        <v>32</v>
      </c>
      <c r="P5" s="4" t="s">
        <v>33</v>
      </c>
      <c r="Q5" s="4">
        <v>0</v>
      </c>
      <c r="R5" s="7">
        <v>44991</v>
      </c>
      <c r="S5" s="6">
        <v>45015</v>
      </c>
      <c r="T5" s="4" t="s">
        <v>34</v>
      </c>
      <c r="U5" s="4">
        <v>703.02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44998</v>
      </c>
      <c r="G6" s="6">
        <v>45000</v>
      </c>
      <c r="H6" s="4">
        <v>1</v>
      </c>
      <c r="I6" s="4">
        <v>2</v>
      </c>
      <c r="J6" s="4">
        <v>2</v>
      </c>
      <c r="K6" s="4" t="s">
        <v>30</v>
      </c>
      <c r="L6" s="4">
        <v>2332</v>
      </c>
      <c r="M6" s="4">
        <v>2332</v>
      </c>
      <c r="N6" s="4" t="s">
        <v>54</v>
      </c>
      <c r="O6" s="4" t="s">
        <v>32</v>
      </c>
      <c r="P6" s="4" t="s">
        <v>33</v>
      </c>
      <c r="Q6" s="4">
        <v>0</v>
      </c>
      <c r="R6" s="7">
        <v>44992</v>
      </c>
      <c r="S6" s="6">
        <v>45015</v>
      </c>
      <c r="T6" s="4" t="s">
        <v>34</v>
      </c>
      <c r="U6" s="4">
        <v>2332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44999</v>
      </c>
      <c r="G7" s="6">
        <v>45000</v>
      </c>
      <c r="H7" s="4">
        <v>1</v>
      </c>
      <c r="I7" s="4">
        <v>1</v>
      </c>
      <c r="J7" s="4">
        <v>1</v>
      </c>
      <c r="K7" s="4" t="s">
        <v>30</v>
      </c>
      <c r="L7" s="4">
        <v>709.02</v>
      </c>
      <c r="M7" s="4">
        <v>709.02</v>
      </c>
      <c r="N7" s="4" t="s">
        <v>60</v>
      </c>
      <c r="O7" s="4" t="s">
        <v>32</v>
      </c>
      <c r="P7" s="4" t="s">
        <v>33</v>
      </c>
      <c r="Q7" s="4">
        <v>0</v>
      </c>
      <c r="R7" s="7">
        <v>44995</v>
      </c>
      <c r="S7" s="6">
        <v>45015</v>
      </c>
      <c r="T7" s="4" t="s">
        <v>34</v>
      </c>
      <c r="U7" s="4">
        <v>709.02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44999</v>
      </c>
      <c r="G8" s="6">
        <v>45000</v>
      </c>
      <c r="H8" s="4">
        <v>1</v>
      </c>
      <c r="I8" s="4">
        <v>1</v>
      </c>
      <c r="J8" s="4">
        <v>1</v>
      </c>
      <c r="K8" s="4" t="s">
        <v>30</v>
      </c>
      <c r="L8" s="4">
        <v>645.39</v>
      </c>
      <c r="M8" s="4">
        <v>645.39</v>
      </c>
      <c r="N8" s="4" t="s">
        <v>66</v>
      </c>
      <c r="O8" s="4" t="s">
        <v>32</v>
      </c>
      <c r="P8" s="4" t="s">
        <v>33</v>
      </c>
      <c r="Q8" s="4">
        <v>0</v>
      </c>
      <c r="R8" s="7">
        <v>44998</v>
      </c>
      <c r="S8" s="6">
        <v>45015</v>
      </c>
      <c r="T8" s="4" t="s">
        <v>34</v>
      </c>
      <c r="U8" s="4">
        <v>645.39</v>
      </c>
      <c r="V8" s="4">
        <v>0</v>
      </c>
      <c r="W8" s="4">
        <v>0</v>
      </c>
      <c r="X8" s="4" t="s">
        <v>67</v>
      </c>
      <c r="Y8" s="4" t="s">
        <v>56</v>
      </c>
    </row>
    <row r="9" s="4" customFormat="1" spans="1:25">
      <c r="A9" s="4" t="s">
        <v>63</v>
      </c>
      <c r="B9" s="4" t="s">
        <v>26</v>
      </c>
      <c r="C9" s="4" t="s">
        <v>68</v>
      </c>
      <c r="D9" s="4" t="s">
        <v>64</v>
      </c>
      <c r="E9" s="4" t="s">
        <v>65</v>
      </c>
      <c r="F9" s="6">
        <v>44999</v>
      </c>
      <c r="G9" s="6">
        <v>45000</v>
      </c>
      <c r="H9" s="4">
        <v>1</v>
      </c>
      <c r="I9" s="4">
        <v>1</v>
      </c>
      <c r="J9" s="4">
        <v>1</v>
      </c>
      <c r="K9" s="4" t="s">
        <v>30</v>
      </c>
      <c r="L9" s="4">
        <v>-645.39</v>
      </c>
      <c r="M9" s="4">
        <v>-645.39</v>
      </c>
      <c r="N9" s="4" t="s">
        <v>66</v>
      </c>
      <c r="O9" s="4" t="s">
        <v>32</v>
      </c>
      <c r="P9" s="4" t="s">
        <v>33</v>
      </c>
      <c r="Q9" s="4">
        <v>0</v>
      </c>
      <c r="R9" s="7">
        <v>44998</v>
      </c>
      <c r="S9" s="6">
        <v>45015</v>
      </c>
      <c r="T9" s="4" t="s">
        <v>34</v>
      </c>
      <c r="U9" s="4">
        <v>-645.39</v>
      </c>
      <c r="V9" s="4">
        <v>0</v>
      </c>
      <c r="W9" s="4">
        <v>0</v>
      </c>
      <c r="X9" s="4" t="s">
        <v>67</v>
      </c>
      <c r="Y9" s="4" t="s">
        <v>56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44998</v>
      </c>
      <c r="G10" s="6">
        <v>45000</v>
      </c>
      <c r="H10" s="4">
        <v>1</v>
      </c>
      <c r="I10" s="4">
        <v>2</v>
      </c>
      <c r="J10" s="4">
        <v>2</v>
      </c>
      <c r="K10" s="4" t="s">
        <v>30</v>
      </c>
      <c r="L10" s="4">
        <v>2160.96</v>
      </c>
      <c r="M10" s="4">
        <v>2160.96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44998</v>
      </c>
      <c r="S10" s="6">
        <v>45015</v>
      </c>
      <c r="T10" s="4" t="s">
        <v>34</v>
      </c>
      <c r="U10" s="4">
        <v>2160.96</v>
      </c>
      <c r="V10" s="4">
        <v>0</v>
      </c>
      <c r="W10" s="4">
        <v>0</v>
      </c>
      <c r="X10" s="4" t="s">
        <v>73</v>
      </c>
      <c r="Y10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6" sqref="A16:D19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5">
        <v>999222910261770</v>
      </c>
      <c r="B2" s="6">
        <v>44999</v>
      </c>
      <c r="C2" s="6">
        <v>45000</v>
      </c>
      <c r="D2" s="4">
        <v>351.27</v>
      </c>
      <c r="E2" s="4" t="str">
        <f>VLOOKUP(A2,HOP!A:L,12,0)</f>
        <v>351.27</v>
      </c>
      <c r="F2" s="4" t="str">
        <f>VLOOKUP(A2,HOP!A:C,3,0)</f>
        <v>3061751</v>
      </c>
      <c r="G2" s="4">
        <f>D2-E2</f>
        <v>0</v>
      </c>
      <c r="H2" s="4" t="str">
        <f>$H$1&amp;F2</f>
        <v>，3061751</v>
      </c>
      <c r="I2" s="4" t="str">
        <f>VLOOKUP(A2,HOP!A:U,21,0)</f>
        <v>直连</v>
      </c>
    </row>
    <row r="3" s="4" customFormat="1" spans="1:9">
      <c r="A3" s="5">
        <v>999223003034079</v>
      </c>
      <c r="B3" s="6">
        <v>44999</v>
      </c>
      <c r="C3" s="6">
        <v>45000</v>
      </c>
      <c r="D3" s="4">
        <v>814.13</v>
      </c>
      <c r="E3" s="4" t="str">
        <f>VLOOKUP(A3,HOP!A:L,12,0)</f>
        <v>814.13</v>
      </c>
      <c r="F3" s="4" t="str">
        <f>VLOOKUP(A3,HOP!A:C,3,0)</f>
        <v>3088654</v>
      </c>
      <c r="G3" s="4">
        <f t="shared" ref="G3:G9" si="0">D3-E3</f>
        <v>0</v>
      </c>
      <c r="H3" s="4" t="str">
        <f t="shared" ref="H3:H9" si="1">$H$1&amp;F3</f>
        <v>，3088654</v>
      </c>
      <c r="I3" s="4" t="str">
        <f>VLOOKUP(A3,HOP!A:U,21,0)</f>
        <v>直连</v>
      </c>
    </row>
    <row r="4" s="4" customFormat="1" spans="1:9">
      <c r="A4" s="5">
        <v>999223054516985</v>
      </c>
      <c r="B4" s="6">
        <v>44999</v>
      </c>
      <c r="C4" s="6">
        <v>45000</v>
      </c>
      <c r="D4" s="4">
        <v>351.51</v>
      </c>
      <c r="E4" s="4" t="str">
        <f>VLOOKUP(A4,HOP!A:L,12,0)</f>
        <v>351.51</v>
      </c>
      <c r="F4" s="4" t="str">
        <f>VLOOKUP(A4,HOP!A:C,3,0)</f>
        <v>3101416</v>
      </c>
      <c r="G4" s="4">
        <f t="shared" si="0"/>
        <v>0</v>
      </c>
      <c r="H4" s="4" t="str">
        <f t="shared" si="1"/>
        <v>，3101416</v>
      </c>
      <c r="I4" s="4" t="str">
        <f>VLOOKUP(A4,HOP!A:U,21,0)</f>
        <v>直连</v>
      </c>
    </row>
    <row r="5" s="4" customFormat="1" spans="1:9">
      <c r="A5" s="5">
        <v>999223056668145</v>
      </c>
      <c r="B5" s="6">
        <v>44998</v>
      </c>
      <c r="C5" s="6">
        <v>45000</v>
      </c>
      <c r="D5" s="4">
        <v>703.02</v>
      </c>
      <c r="E5" s="4" t="str">
        <f>VLOOKUP(A5,HOP!A:L,12,0)</f>
        <v>703.02</v>
      </c>
      <c r="F5" s="4" t="str">
        <f>VLOOKUP(A5,HOP!A:C,3,0)</f>
        <v>3102370</v>
      </c>
      <c r="G5" s="4">
        <f t="shared" si="0"/>
        <v>0</v>
      </c>
      <c r="H5" s="4" t="str">
        <f t="shared" si="1"/>
        <v>，3102370</v>
      </c>
      <c r="I5" s="4" t="str">
        <f>VLOOKUP(A5,HOP!A:U,21,0)</f>
        <v>直连</v>
      </c>
    </row>
    <row r="6" s="4" customFormat="1" spans="1:9">
      <c r="A6" s="5">
        <v>999223071099819</v>
      </c>
      <c r="B6" s="6">
        <v>44998</v>
      </c>
      <c r="C6" s="6">
        <v>45000</v>
      </c>
      <c r="D6" s="4">
        <v>2332</v>
      </c>
      <c r="E6" s="4" t="str">
        <f>VLOOKUP(A6,HOP!A:L,12,0)</f>
        <v>2332.00</v>
      </c>
      <c r="F6" s="4" t="str">
        <f>VLOOKUP(A6,HOP!A:C,3,0)</f>
        <v>3105594</v>
      </c>
      <c r="G6" s="4">
        <f t="shared" si="0"/>
        <v>0</v>
      </c>
      <c r="H6" s="4" t="str">
        <f t="shared" si="1"/>
        <v>，3105594</v>
      </c>
      <c r="I6" s="4" t="str">
        <f>VLOOKUP(A6,HOP!A:U,21,0)</f>
        <v>直采</v>
      </c>
    </row>
    <row r="7" s="4" customFormat="1" spans="1:9">
      <c r="A7" s="5">
        <v>999223120525427</v>
      </c>
      <c r="B7" s="6">
        <v>44999</v>
      </c>
      <c r="C7" s="6">
        <v>45000</v>
      </c>
      <c r="D7" s="4">
        <v>709.02</v>
      </c>
      <c r="E7" s="4" t="str">
        <f>VLOOKUP(A7,HOP!A:L,12,0)</f>
        <v>709.02</v>
      </c>
      <c r="F7" s="4" t="str">
        <f>VLOOKUP(A7,HOP!A:C,3,0)</f>
        <v>3118291</v>
      </c>
      <c r="G7" s="4">
        <f t="shared" si="0"/>
        <v>0</v>
      </c>
      <c r="H7" s="4" t="str">
        <f t="shared" si="1"/>
        <v>，3118291</v>
      </c>
      <c r="I7" s="4" t="str">
        <f>VLOOKUP(A7,HOP!A:U,21,0)</f>
        <v>直连</v>
      </c>
    </row>
    <row r="8" s="4" customFormat="1" hidden="1" spans="1:9">
      <c r="A8" s="5">
        <v>999223160901269</v>
      </c>
      <c r="B8" s="6">
        <v>44999</v>
      </c>
      <c r="C8" s="6">
        <v>45000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999223161627077</v>
      </c>
      <c r="B9" s="6">
        <v>44998</v>
      </c>
      <c r="C9" s="6">
        <v>45000</v>
      </c>
      <c r="D9" s="4">
        <v>2160.96</v>
      </c>
      <c r="E9" s="4" t="str">
        <f>VLOOKUP(A9,HOP!A:L,12,0)</f>
        <v>2160.96</v>
      </c>
      <c r="F9" s="4" t="str">
        <f>VLOOKUP(A9,HOP!A:C,3,0)</f>
        <v>3128106</v>
      </c>
      <c r="G9" s="4">
        <f t="shared" si="0"/>
        <v>0</v>
      </c>
      <c r="H9" s="4" t="str">
        <f t="shared" si="1"/>
        <v>，3128106</v>
      </c>
      <c r="I9" s="4" t="str">
        <f>VLOOKUP(A9,HOP!A:U,21,0)</f>
        <v>直连</v>
      </c>
    </row>
    <row r="11" spans="4:4">
      <c r="D11" s="4">
        <f>SUM(D2:D10)</f>
        <v>7421.91</v>
      </c>
    </row>
    <row r="16" spans="1:4">
      <c r="A16" s="4" t="s">
        <v>75</v>
      </c>
      <c r="C16" s="4">
        <v>2332</v>
      </c>
      <c r="D16" s="4">
        <v>2656.33</v>
      </c>
    </row>
    <row r="17" spans="1:4">
      <c r="A17" s="4" t="s">
        <v>76</v>
      </c>
      <c r="C17" s="4">
        <v>5089.91</v>
      </c>
      <c r="D17" s="4">
        <v>5797.81</v>
      </c>
    </row>
    <row r="18" spans="1:4">
      <c r="A18" s="4" t="s">
        <v>77</v>
      </c>
      <c r="C18" s="4">
        <f>SUBTOTAL(9,C16:C17)</f>
        <v>7421.91</v>
      </c>
      <c r="D18" s="4">
        <f>SUBTOTAL(9,D16:D17)</f>
        <v>8454.14</v>
      </c>
    </row>
    <row r="19" spans="1:1">
      <c r="A19" s="4" t="s">
        <v>78</v>
      </c>
    </row>
  </sheetData>
  <autoFilter ref="A1:X9">
    <filterColumn colId="3">
      <filters>
        <filter val="351.51"/>
        <filter val="2332"/>
        <filter val="703.02"/>
        <filter val="709.02"/>
        <filter val="814.13"/>
        <filter val="2160.96"/>
        <filter val="351.2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  <c r="V1" s="2" t="s">
        <v>97</v>
      </c>
    </row>
    <row r="2" s="1" customFormat="1" spans="1:22">
      <c r="A2" s="3">
        <v>999223161627077</v>
      </c>
      <c r="B2" s="1" t="s">
        <v>98</v>
      </c>
      <c r="C2" s="1" t="s">
        <v>99</v>
      </c>
      <c r="D2" s="1" t="s">
        <v>100</v>
      </c>
      <c r="E2" s="1" t="s">
        <v>101</v>
      </c>
      <c r="F2" s="1" t="s">
        <v>98</v>
      </c>
      <c r="G2" s="1" t="s">
        <v>102</v>
      </c>
      <c r="H2" s="1" t="s">
        <v>103</v>
      </c>
      <c r="I2" s="1" t="s">
        <v>104</v>
      </c>
      <c r="J2" s="1" t="s">
        <v>105</v>
      </c>
      <c r="K2" s="1" t="s">
        <v>104</v>
      </c>
      <c r="L2" s="1" t="s">
        <v>104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  <c r="V2" s="1" t="s">
        <v>114</v>
      </c>
    </row>
    <row r="3" s="1" customFormat="1" spans="1:22">
      <c r="A3" s="3">
        <v>999223120525427</v>
      </c>
      <c r="B3" s="1" t="s">
        <v>115</v>
      </c>
      <c r="C3" s="1" t="s">
        <v>116</v>
      </c>
      <c r="D3" s="1" t="s">
        <v>117</v>
      </c>
      <c r="E3" s="1" t="s">
        <v>60</v>
      </c>
      <c r="F3" s="1" t="s">
        <v>118</v>
      </c>
      <c r="G3" s="1" t="s">
        <v>102</v>
      </c>
      <c r="H3" s="1" t="s">
        <v>103</v>
      </c>
      <c r="I3" s="1" t="s">
        <v>119</v>
      </c>
      <c r="J3" s="1" t="s">
        <v>105</v>
      </c>
      <c r="K3" s="1" t="s">
        <v>119</v>
      </c>
      <c r="L3" s="1" t="s">
        <v>119</v>
      </c>
      <c r="M3" s="1" t="s">
        <v>106</v>
      </c>
      <c r="N3" s="1" t="s">
        <v>106</v>
      </c>
      <c r="O3" s="1" t="s">
        <v>107</v>
      </c>
      <c r="P3" s="1" t="s">
        <v>108</v>
      </c>
      <c r="Q3" s="1" t="s">
        <v>109</v>
      </c>
      <c r="R3" s="1" t="s">
        <v>120</v>
      </c>
      <c r="S3" s="1" t="s">
        <v>111</v>
      </c>
      <c r="T3" s="1" t="s">
        <v>112</v>
      </c>
      <c r="U3" s="1" t="s">
        <v>113</v>
      </c>
      <c r="V3" s="1" t="s">
        <v>114</v>
      </c>
    </row>
    <row r="4" s="1" customFormat="1" spans="1:22">
      <c r="A4" s="3">
        <v>999223071099819</v>
      </c>
      <c r="B4" s="1" t="s">
        <v>121</v>
      </c>
      <c r="C4" s="1" t="s">
        <v>122</v>
      </c>
      <c r="D4" s="1" t="s">
        <v>123</v>
      </c>
      <c r="E4" s="1" t="s">
        <v>124</v>
      </c>
      <c r="F4" s="1" t="s">
        <v>98</v>
      </c>
      <c r="G4" s="1" t="s">
        <v>102</v>
      </c>
      <c r="H4" s="1" t="s">
        <v>103</v>
      </c>
      <c r="I4" s="1" t="s">
        <v>125</v>
      </c>
      <c r="J4" s="1" t="s">
        <v>105</v>
      </c>
      <c r="K4" s="1" t="s">
        <v>125</v>
      </c>
      <c r="L4" s="1" t="s">
        <v>125</v>
      </c>
      <c r="M4" s="1" t="s">
        <v>106</v>
      </c>
      <c r="N4" s="1" t="s">
        <v>106</v>
      </c>
      <c r="O4" s="1" t="s">
        <v>107</v>
      </c>
      <c r="P4" s="1" t="s">
        <v>108</v>
      </c>
      <c r="Q4" s="1" t="s">
        <v>109</v>
      </c>
      <c r="R4" s="1" t="s">
        <v>126</v>
      </c>
      <c r="S4" s="1" t="s">
        <v>111</v>
      </c>
      <c r="T4" s="1" t="s">
        <v>112</v>
      </c>
      <c r="U4" s="1" t="s">
        <v>127</v>
      </c>
      <c r="V4" s="1" t="s">
        <v>114</v>
      </c>
    </row>
    <row r="5" s="1" customFormat="1" spans="1:22">
      <c r="A5" s="3">
        <v>999223056668145</v>
      </c>
      <c r="B5" s="1" t="s">
        <v>128</v>
      </c>
      <c r="C5" s="1" t="s">
        <v>129</v>
      </c>
      <c r="D5" s="1" t="s">
        <v>130</v>
      </c>
      <c r="E5" s="1" t="s">
        <v>131</v>
      </c>
      <c r="F5" s="1" t="s">
        <v>98</v>
      </c>
      <c r="G5" s="1" t="s">
        <v>102</v>
      </c>
      <c r="H5" s="1" t="s">
        <v>103</v>
      </c>
      <c r="I5" s="1" t="s">
        <v>132</v>
      </c>
      <c r="J5" s="1" t="s">
        <v>105</v>
      </c>
      <c r="K5" s="1" t="s">
        <v>132</v>
      </c>
      <c r="L5" s="1" t="s">
        <v>132</v>
      </c>
      <c r="M5" s="1" t="s">
        <v>106</v>
      </c>
      <c r="N5" s="1" t="s">
        <v>106</v>
      </c>
      <c r="O5" s="1" t="s">
        <v>107</v>
      </c>
      <c r="P5" s="1" t="s">
        <v>108</v>
      </c>
      <c r="Q5" s="1" t="s">
        <v>109</v>
      </c>
      <c r="R5" s="1" t="s">
        <v>133</v>
      </c>
      <c r="S5" s="1" t="s">
        <v>111</v>
      </c>
      <c r="T5" s="1" t="s">
        <v>112</v>
      </c>
      <c r="U5" s="1" t="s">
        <v>113</v>
      </c>
      <c r="V5" s="1" t="s">
        <v>114</v>
      </c>
    </row>
    <row r="6" s="1" customFormat="1" spans="1:22">
      <c r="A6" s="3">
        <v>999223054516985</v>
      </c>
      <c r="B6" s="1" t="s">
        <v>128</v>
      </c>
      <c r="C6" s="1" t="s">
        <v>134</v>
      </c>
      <c r="D6" s="1" t="s">
        <v>130</v>
      </c>
      <c r="E6" s="1" t="s">
        <v>135</v>
      </c>
      <c r="F6" s="1" t="s">
        <v>118</v>
      </c>
      <c r="G6" s="1" t="s">
        <v>102</v>
      </c>
      <c r="H6" s="1" t="s">
        <v>103</v>
      </c>
      <c r="I6" s="1" t="s">
        <v>136</v>
      </c>
      <c r="J6" s="1" t="s">
        <v>105</v>
      </c>
      <c r="K6" s="1" t="s">
        <v>136</v>
      </c>
      <c r="L6" s="1" t="s">
        <v>136</v>
      </c>
      <c r="M6" s="1" t="s">
        <v>106</v>
      </c>
      <c r="N6" s="1" t="s">
        <v>106</v>
      </c>
      <c r="O6" s="1" t="s">
        <v>107</v>
      </c>
      <c r="P6" s="1" t="s">
        <v>108</v>
      </c>
      <c r="Q6" s="1" t="s">
        <v>109</v>
      </c>
      <c r="R6" s="1" t="s">
        <v>137</v>
      </c>
      <c r="S6" s="1" t="s">
        <v>111</v>
      </c>
      <c r="T6" s="1" t="s">
        <v>112</v>
      </c>
      <c r="U6" s="1" t="s">
        <v>113</v>
      </c>
      <c r="V6" s="1" t="s">
        <v>114</v>
      </c>
    </row>
    <row r="7" s="1" customFormat="1" spans="1:22">
      <c r="A7" s="3">
        <v>999223003034079</v>
      </c>
      <c r="B7" s="1" t="s">
        <v>138</v>
      </c>
      <c r="C7" s="1" t="s">
        <v>139</v>
      </c>
      <c r="D7" s="1" t="s">
        <v>140</v>
      </c>
      <c r="E7" s="1" t="s">
        <v>141</v>
      </c>
      <c r="F7" s="1" t="s">
        <v>118</v>
      </c>
      <c r="G7" s="1" t="s">
        <v>102</v>
      </c>
      <c r="H7" s="1" t="s">
        <v>103</v>
      </c>
      <c r="I7" s="1" t="s">
        <v>142</v>
      </c>
      <c r="J7" s="1" t="s">
        <v>105</v>
      </c>
      <c r="K7" s="1" t="s">
        <v>142</v>
      </c>
      <c r="L7" s="1" t="s">
        <v>142</v>
      </c>
      <c r="M7" s="1" t="s">
        <v>106</v>
      </c>
      <c r="N7" s="1" t="s">
        <v>106</v>
      </c>
      <c r="O7" s="1" t="s">
        <v>107</v>
      </c>
      <c r="P7" s="1" t="s">
        <v>108</v>
      </c>
      <c r="Q7" s="1" t="s">
        <v>109</v>
      </c>
      <c r="R7" s="1" t="s">
        <v>143</v>
      </c>
      <c r="S7" s="1" t="s">
        <v>111</v>
      </c>
      <c r="T7" s="1" t="s">
        <v>112</v>
      </c>
      <c r="U7" s="1" t="s">
        <v>113</v>
      </c>
      <c r="V7" s="1" t="s">
        <v>114</v>
      </c>
    </row>
    <row r="8" s="1" customFormat="1" spans="1:22">
      <c r="A8" s="3">
        <v>999222910261770</v>
      </c>
      <c r="B8" s="1" t="s">
        <v>144</v>
      </c>
      <c r="C8" s="1" t="s">
        <v>145</v>
      </c>
      <c r="D8" s="1" t="s">
        <v>130</v>
      </c>
      <c r="E8" s="1" t="s">
        <v>146</v>
      </c>
      <c r="F8" s="1" t="s">
        <v>118</v>
      </c>
      <c r="G8" s="1" t="s">
        <v>102</v>
      </c>
      <c r="H8" s="1" t="s">
        <v>103</v>
      </c>
      <c r="I8" s="1" t="s">
        <v>147</v>
      </c>
      <c r="J8" s="1" t="s">
        <v>105</v>
      </c>
      <c r="K8" s="1" t="s">
        <v>147</v>
      </c>
      <c r="L8" s="1" t="s">
        <v>147</v>
      </c>
      <c r="M8" s="1" t="s">
        <v>106</v>
      </c>
      <c r="N8" s="1" t="s">
        <v>106</v>
      </c>
      <c r="O8" s="1" t="s">
        <v>107</v>
      </c>
      <c r="P8" s="1" t="s">
        <v>108</v>
      </c>
      <c r="Q8" s="1" t="s">
        <v>109</v>
      </c>
      <c r="R8" s="1" t="s">
        <v>148</v>
      </c>
      <c r="S8" s="1" t="s">
        <v>111</v>
      </c>
      <c r="T8" s="1" t="s">
        <v>112</v>
      </c>
      <c r="U8" s="1" t="s">
        <v>113</v>
      </c>
      <c r="V8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2023-03-30T01:26:27Z</dcterms:created>
  <dcterms:modified xsi:type="dcterms:W3CDTF">2023-03-30T01:42:51Z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5DE33FD3DADD48D79E7574D5213BBFFB</vt:lpwstr>
  </property>
  <property fmtid="{D5CDD505-2E9C-101B-9397-08002B2CF9AE}" pid="3" name="KSOProductBuildVer">
    <vt:lpwstr>2052-11.1.0.13703</vt:lpwstr>
  </property>
</Properties>
</file>