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<sst xmlns="http://schemas.openxmlformats.org/spreadsheetml/2006/main" count="311" uniqueCount="141">
  <si>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</si>
  <si>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</si>
  <si>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</si>
  <si>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</si>
  <si>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</si>
  <si>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</si>
  <si>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</si>
  <si>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</si>
  <si>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</si>
  <si>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</si>
  <si>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</si>
  <si>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</si>
  <si>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</si>
  <si>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</si>
  <si>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</si>
  <si>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</si>
  <si>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</si>
  <si>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</si>
  <si>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</si>
  <si>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</si>
  <si>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</si>
  <si>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</si>
  <si>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</si>
  <si>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</si>
  <si>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</si>
  <si>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23080146961	</t>
  </si>
  <si>
    <t>Ctrip</t>
  </si>
  <si>
    <t>正常</t>
  </si>
  <si>
    <t>[香港]香港港岛海逸君绰酒店(Harbour Grand Hong Kong)(17081023)</t>
  </si>
  <si>
    <t>豪华海景客房(至少连住2晚及以上)&lt;双人入住&gt;&lt;内宾&gt;&lt;无早&gt;</t>
  </si>
  <si>
    <t>CNY</t>
  </si>
  <si>
    <t>wen/linbo</t>
  </si>
  <si>
    <t>CA363230331CNY</t>
  </si>
  <si>
    <t>未提现</t>
  </si>
  <si>
    <t>携程开票</t>
  </si>
  <si>
    <t xml:space="preserve">3107923	</t>
  </si>
  <si>
    <t xml:space="preserve">	</t>
  </si>
  <si>
    <t xml:space="preserve">999223083901600	</t>
  </si>
  <si>
    <t>Zhang/Xiaohui,Sang/Minling</t>
  </si>
  <si>
    <t xml:space="preserve">3108929	</t>
  </si>
  <si>
    <t xml:space="preserve">999223083916152	</t>
  </si>
  <si>
    <t>Lin/Yiwei,Li/Yi</t>
  </si>
  <si>
    <t xml:space="preserve">3108934	</t>
  </si>
  <si>
    <t xml:space="preserve">999223096286931	</t>
  </si>
  <si>
    <t>[香港]铜锣湾迷你精品酒店(Mini Hotel Causeway Bay)(788891)</t>
  </si>
  <si>
    <t>迷你客房&lt;双人入住&gt;&lt;内宾&gt;&lt;预付&gt;&lt;无早&gt;</t>
  </si>
  <si>
    <t>LI/JIAYUE</t>
  </si>
  <si>
    <t>取消</t>
  </si>
  <si>
    <t xml:space="preserve">23103644302	</t>
  </si>
  <si>
    <t>[广州]广州威珀斯酒店(67322972)</t>
  </si>
  <si>
    <t>商务双床房&lt;双人入住&gt;&lt;内宾&gt;&lt;预付&gt;&lt;无早&gt;</t>
  </si>
  <si>
    <t>吴柳泫</t>
  </si>
  <si>
    <t xml:space="preserve">3114099	</t>
  </si>
  <si>
    <t xml:space="preserve">709801	</t>
  </si>
  <si>
    <t xml:space="preserve">999223145620846	</t>
  </si>
  <si>
    <t>[香港]香港帝逸酒店(Alva Hotel by Royal)(69311795)</t>
  </si>
  <si>
    <t>高级河景双床房&lt;双人入住&gt;&lt;内宾&gt;&lt;预付&gt;&lt;无早&gt;</t>
  </si>
  <si>
    <t>MAO/CHUANBIN</t>
  </si>
  <si>
    <t xml:space="preserve">3123646	</t>
  </si>
  <si>
    <t xml:space="preserve">MTN-4908932471963474373	</t>
  </si>
  <si>
    <t xml:space="preserve">999223193911903	</t>
  </si>
  <si>
    <t>[梅州]梅州新飞腾艺术酒店(100914635)</t>
  </si>
  <si>
    <t>豪华主题大床房&lt;特惠专享&gt;&lt;双人入住&gt;&lt;无早&gt;</t>
  </si>
  <si>
    <t>冉雪松</t>
  </si>
  <si>
    <t xml:space="preserve">3136778	</t>
  </si>
  <si>
    <t xml:space="preserve">999223196878588	</t>
  </si>
  <si>
    <t>豪华主题双床房&lt;特惠专享&gt;&lt;双人入住&gt;&lt;无早&gt;</t>
  </si>
  <si>
    <t>王涌</t>
  </si>
  <si>
    <t xml:space="preserve">3137589	</t>
  </si>
  <si>
    <t xml:space="preserve">acknowledge	</t>
  </si>
  <si>
    <t>，</t>
  </si>
  <si>
    <t>A230331092408481</t>
  </si>
  <si>
    <t>A230331092502481</t>
  </si>
  <si>
    <t>CNY / HKD 当前参考汇率: 1.142143768</t>
  </si>
  <si>
    <t>总计：19284.12 CNY/
22025.24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</si>
  <si>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</si>
  <si>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</si>
  <si>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</si>
  <si>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</si>
  <si>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</si>
  <si>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</si>
  <si>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</si>
  <si>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</si>
  <si>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</si>
  <si>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</si>
  <si>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</si>
  <si>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</si>
  <si>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</si>
  <si>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</si>
  <si>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</si>
  <si>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</si>
  <si>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</si>
  <si>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</si>
  <si>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</si>
  <si>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2023-03-15</t>
  </si>
  <si>
    <t>3137589</t>
  </si>
  <si>
    <t>梅州新飞腾艺术酒店</t>
  </si>
  <si>
    <t>2023-03-16</t>
  </si>
  <si>
    <t>退房日周结</t>
  </si>
  <si>
    <t>163.20</t>
  </si>
  <si>
    <t>RMB</t>
  </si>
  <si>
    <t>0</t>
  </si>
  <si>
    <t>0.00</t>
  </si>
  <si>
    <t>携程国内直连(DD)</t>
  </si>
  <si>
    <t>01.011249</t>
  </si>
  <si>
    <t>2023-03-15 15:54:52</t>
  </si>
  <si>
    <t>否</t>
  </si>
  <si>
    <t>汇智国际旅游发展有限公司</t>
  </si>
  <si>
    <t>直采</t>
  </si>
  <si>
    <t>中国</t>
  </si>
  <si>
    <t>3136778</t>
  </si>
  <si>
    <t>153.00</t>
  </si>
  <si>
    <t>2023-03-15 12:29:36</t>
  </si>
  <si>
    <t>2023-03-12</t>
  </si>
  <si>
    <t>3123646</t>
  </si>
  <si>
    <t>香港帝逸酒店</t>
  </si>
  <si>
    <t>MAO CHUANBIN</t>
  </si>
  <si>
    <t>3239.94</t>
  </si>
  <si>
    <t>2023-03-12 00:40:40</t>
  </si>
  <si>
    <t>直连</t>
  </si>
  <si>
    <t>2023-03-09</t>
  </si>
  <si>
    <t>3114099</t>
  </si>
  <si>
    <t>广州威珀斯酒店</t>
  </si>
  <si>
    <t>2023-03-14</t>
  </si>
  <si>
    <t>1411.98</t>
  </si>
  <si>
    <t>2023-03-09 18:13:13</t>
  </si>
  <si>
    <t>2023-03-08</t>
  </si>
  <si>
    <t>3108934</t>
  </si>
  <si>
    <t>香港港岛海逸君绰酒店</t>
  </si>
  <si>
    <t>Lin Yiwei,Li Yi</t>
  </si>
  <si>
    <t>2023-03-13</t>
  </si>
  <si>
    <t>3939.00</t>
  </si>
  <si>
    <t>2023-03-08 21:35:35</t>
  </si>
  <si>
    <t>3108929</t>
  </si>
  <si>
    <t>Zhang Xiaohui,Sang Minling</t>
  </si>
  <si>
    <t>7878.00</t>
  </si>
  <si>
    <t>2023-03-08 21:35:42</t>
  </si>
  <si>
    <t>3107923</t>
  </si>
  <si>
    <t>wen linbo</t>
  </si>
  <si>
    <t>2499.00</t>
  </si>
  <si>
    <t>2023-03-08 21:15:36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</si>
</sst>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16</xdr:col>
      <xdr:colOff>200025</xdr:colOff>
      <xdr:row>53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6871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44999</v>
      </c>
      <c r="G2" s="6">
        <v>45001</v>
      </c>
      <c r="H2" s="4">
        <v>1</v>
      </c>
      <c r="I2" s="4">
        <v>2</v>
      </c>
      <c r="J2" s="4">
        <v>2</v>
      </c>
      <c r="K2" s="4" t="s">
        <v>30</v>
      </c>
      <c r="L2" s="4">
        <v>2499</v>
      </c>
      <c r="M2" s="4">
        <v>2499</v>
      </c>
      <c r="N2" s="4" t="s">
        <v>31</v>
      </c>
      <c r="O2" s="4" t="s">
        <v>32</v>
      </c>
      <c r="P2" s="4" t="s">
        <v>33</v>
      </c>
      <c r="Q2" s="4">
        <v>0</v>
      </c>
      <c r="R2" s="7">
        <v>44993</v>
      </c>
      <c r="S2" s="6">
        <v>45016</v>
      </c>
      <c r="T2" s="4" t="s">
        <v>34</v>
      </c>
      <c r="U2" s="4">
        <v>2499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44998</v>
      </c>
      <c r="G3" s="6">
        <v>45001</v>
      </c>
      <c r="H3" s="4">
        <v>2</v>
      </c>
      <c r="I3" s="4">
        <v>3</v>
      </c>
      <c r="J3" s="4">
        <v>6</v>
      </c>
      <c r="K3" s="4" t="s">
        <v>30</v>
      </c>
      <c r="L3" s="4">
        <v>7878</v>
      </c>
      <c r="M3" s="4">
        <v>7878</v>
      </c>
      <c r="N3" s="4" t="s">
        <v>38</v>
      </c>
      <c r="O3" s="4" t="s">
        <v>32</v>
      </c>
      <c r="P3" s="4" t="s">
        <v>33</v>
      </c>
      <c r="Q3" s="4">
        <v>0</v>
      </c>
      <c r="R3" s="7">
        <v>44993</v>
      </c>
      <c r="S3" s="6">
        <v>45016</v>
      </c>
      <c r="T3" s="4" t="s">
        <v>34</v>
      </c>
      <c r="U3" s="4">
        <v>7878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44998</v>
      </c>
      <c r="G4" s="6">
        <v>45001</v>
      </c>
      <c r="H4" s="4">
        <v>1</v>
      </c>
      <c r="I4" s="4">
        <v>3</v>
      </c>
      <c r="J4" s="4">
        <v>3</v>
      </c>
      <c r="K4" s="4" t="s">
        <v>30</v>
      </c>
      <c r="L4" s="4">
        <v>3939</v>
      </c>
      <c r="M4" s="4">
        <v>3939</v>
      </c>
      <c r="N4" s="4" t="s">
        <v>41</v>
      </c>
      <c r="O4" s="4" t="s">
        <v>32</v>
      </c>
      <c r="P4" s="4" t="s">
        <v>33</v>
      </c>
      <c r="Q4" s="4">
        <v>0</v>
      </c>
      <c r="R4" s="7">
        <v>44993</v>
      </c>
      <c r="S4" s="6">
        <v>45016</v>
      </c>
      <c r="T4" s="4" t="s">
        <v>34</v>
      </c>
      <c r="U4" s="4">
        <v>3939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44996</v>
      </c>
      <c r="G5" s="6">
        <v>45001</v>
      </c>
      <c r="H5" s="4">
        <v>1</v>
      </c>
      <c r="I5" s="4">
        <v>5</v>
      </c>
      <c r="J5" s="4">
        <v>5</v>
      </c>
      <c r="K5" s="4" t="s">
        <v>30</v>
      </c>
      <c r="L5" s="4">
        <v>2111.04</v>
      </c>
      <c r="M5" s="4">
        <v>2111.04</v>
      </c>
      <c r="N5" s="4" t="s">
        <v>46</v>
      </c>
      <c r="O5" s="4" t="s">
        <v>32</v>
      </c>
      <c r="P5" s="4" t="s">
        <v>33</v>
      </c>
      <c r="Q5" s="4">
        <v>0</v>
      </c>
      <c r="R5" s="7">
        <v>44994</v>
      </c>
      <c r="S5" s="6">
        <v>45016</v>
      </c>
      <c r="T5" s="4" t="s">
        <v>34</v>
      </c>
      <c r="U5" s="4">
        <v>2111.04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47</v>
      </c>
      <c r="D6" s="4" t="s">
        <v>44</v>
      </c>
      <c r="E6" s="4" t="s">
        <v>45</v>
      </c>
      <c r="F6" s="6">
        <v>44996</v>
      </c>
      <c r="G6" s="6">
        <v>45001</v>
      </c>
      <c r="H6" s="4">
        <v>1</v>
      </c>
      <c r="I6" s="4">
        <v>5</v>
      </c>
      <c r="J6" s="4">
        <v>5</v>
      </c>
      <c r="K6" s="4" t="s">
        <v>30</v>
      </c>
      <c r="L6" s="4">
        <v>-2111.04</v>
      </c>
      <c r="M6" s="4">
        <v>-2111.04</v>
      </c>
      <c r="N6" s="4" t="s">
        <v>46</v>
      </c>
      <c r="O6" s="4" t="s">
        <v>32</v>
      </c>
      <c r="P6" s="4" t="s">
        <v>33</v>
      </c>
      <c r="Q6" s="4">
        <v>0</v>
      </c>
      <c r="R6" s="7">
        <v>44994</v>
      </c>
      <c r="S6" s="6">
        <v>45016</v>
      </c>
      <c r="T6" s="4" t="s">
        <v>34</v>
      </c>
      <c r="U6" s="4">
        <v>-2111.04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44999</v>
      </c>
      <c r="G7" s="6">
        <v>45001</v>
      </c>
      <c r="H7" s="4">
        <v>1</v>
      </c>
      <c r="I7" s="4">
        <v>2</v>
      </c>
      <c r="J7" s="4">
        <v>2</v>
      </c>
      <c r="K7" s="4" t="s">
        <v>30</v>
      </c>
      <c r="L7" s="4">
        <v>1411.98</v>
      </c>
      <c r="M7" s="4">
        <v>1411.98</v>
      </c>
      <c r="N7" s="4" t="s">
        <v>51</v>
      </c>
      <c r="O7" s="4" t="s">
        <v>32</v>
      </c>
      <c r="P7" s="4" t="s">
        <v>33</v>
      </c>
      <c r="Q7" s="4">
        <v>0</v>
      </c>
      <c r="R7" s="7">
        <v>44994</v>
      </c>
      <c r="S7" s="6">
        <v>45016</v>
      </c>
      <c r="T7" s="4" t="s">
        <v>34</v>
      </c>
      <c r="U7" s="4">
        <v>1411.98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44997</v>
      </c>
      <c r="G8" s="6">
        <v>45001</v>
      </c>
      <c r="H8" s="4">
        <v>1</v>
      </c>
      <c r="I8" s="4">
        <v>4</v>
      </c>
      <c r="J8" s="4">
        <v>4</v>
      </c>
      <c r="K8" s="4" t="s">
        <v>30</v>
      </c>
      <c r="L8" s="4">
        <v>3239.94</v>
      </c>
      <c r="M8" s="4">
        <v>3239.94</v>
      </c>
      <c r="N8" s="4" t="s">
        <v>57</v>
      </c>
      <c r="O8" s="4" t="s">
        <v>32</v>
      </c>
      <c r="P8" s="4" t="s">
        <v>33</v>
      </c>
      <c r="Q8" s="4">
        <v>0</v>
      </c>
      <c r="R8" s="7">
        <v>44997</v>
      </c>
      <c r="S8" s="6">
        <v>45016</v>
      </c>
      <c r="T8" s="4" t="s">
        <v>34</v>
      </c>
      <c r="U8" s="4">
        <v>3239.94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45000</v>
      </c>
      <c r="G9" s="6">
        <v>45001</v>
      </c>
      <c r="H9" s="4">
        <v>1</v>
      </c>
      <c r="I9" s="4">
        <v>1</v>
      </c>
      <c r="J9" s="4">
        <v>1</v>
      </c>
      <c r="K9" s="4" t="s">
        <v>30</v>
      </c>
      <c r="L9" s="4">
        <v>153</v>
      </c>
      <c r="M9" s="4">
        <v>153</v>
      </c>
      <c r="N9" s="4" t="s">
        <v>63</v>
      </c>
      <c r="O9" s="4" t="s">
        <v>32</v>
      </c>
      <c r="P9" s="4" t="s">
        <v>33</v>
      </c>
      <c r="Q9" s="4">
        <v>0</v>
      </c>
      <c r="R9" s="7">
        <v>45000</v>
      </c>
      <c r="S9" s="6">
        <v>45016</v>
      </c>
      <c r="T9" s="4" t="s">
        <v>34</v>
      </c>
      <c r="U9" s="4">
        <v>153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61</v>
      </c>
      <c r="E10" s="4" t="s">
        <v>66</v>
      </c>
      <c r="F10" s="6">
        <v>45000</v>
      </c>
      <c r="G10" s="6">
        <v>45001</v>
      </c>
      <c r="H10" s="4">
        <v>1</v>
      </c>
      <c r="I10" s="4">
        <v>1</v>
      </c>
      <c r="J10" s="4">
        <v>1</v>
      </c>
      <c r="K10" s="4" t="s">
        <v>30</v>
      </c>
      <c r="L10" s="4">
        <v>163.2</v>
      </c>
      <c r="M10" s="4">
        <v>163.2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45000</v>
      </c>
      <c r="S10" s="6">
        <v>45016</v>
      </c>
      <c r="T10" s="4" t="s">
        <v>34</v>
      </c>
      <c r="U10" s="4">
        <v>163.2</v>
      </c>
      <c r="V10" s="4">
        <v>0</v>
      </c>
      <c r="W10" s="4">
        <v>0</v>
      </c>
      <c r="X10" s="4" t="s">
        <v>68</v>
      </c>
      <c r="Y10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23080146961</v>
      </c>
      <c r="B2" s="6">
        <v>44999</v>
      </c>
      <c r="C2" s="6">
        <v>45001</v>
      </c>
      <c r="D2" s="4">
        <v>2499</v>
      </c>
      <c r="E2" s="4" t="str">
        <f>VLOOKUP(A2,HOP!A:L,12,0)</f>
        <v>2499.00</v>
      </c>
      <c r="F2" s="4" t="str">
        <f>VLOOKUP(A2,HOP!A:C,3,0)</f>
        <v>3107923</v>
      </c>
      <c r="G2" s="4">
        <f>D2-E2</f>
        <v>0</v>
      </c>
      <c r="H2" s="4" t="str">
        <f>$H$1&amp;F2</f>
        <v>，3107923</v>
      </c>
      <c r="I2" s="4" t="str">
        <f>VLOOKUP(A2,HOP!A:U,21,0)</f>
        <v>直采</v>
      </c>
    </row>
    <row r="3" s="4" customFormat="1" spans="1:9">
      <c r="A3" s="5">
        <v>999223083901600</v>
      </c>
      <c r="B3" s="6">
        <v>44998</v>
      </c>
      <c r="C3" s="6">
        <v>45001</v>
      </c>
      <c r="D3" s="4">
        <v>7878</v>
      </c>
      <c r="E3" s="4" t="str">
        <f>VLOOKUP(A3,HOP!A:L,12,0)</f>
        <v>7878.00</v>
      </c>
      <c r="F3" s="4" t="str">
        <f>VLOOKUP(A3,HOP!A:C,3,0)</f>
        <v>3108929</v>
      </c>
      <c r="G3" s="4">
        <f t="shared" ref="G3:G9" si="0">D3-E3</f>
        <v>0</v>
      </c>
      <c r="H3" s="4" t="str">
        <f t="shared" ref="H3:H9" si="1">$H$1&amp;F3</f>
        <v>，3108929</v>
      </c>
      <c r="I3" s="4" t="str">
        <f>VLOOKUP(A3,HOP!A:U,21,0)</f>
        <v>直采</v>
      </c>
    </row>
    <row r="4" s="4" customFormat="1" spans="1:9">
      <c r="A4" s="5">
        <v>999223083916152</v>
      </c>
      <c r="B4" s="6">
        <v>44998</v>
      </c>
      <c r="C4" s="6">
        <v>45001</v>
      </c>
      <c r="D4" s="4">
        <v>3939</v>
      </c>
      <c r="E4" s="4" t="str">
        <f>VLOOKUP(A4,HOP!A:L,12,0)</f>
        <v>3939.00</v>
      </c>
      <c r="F4" s="4" t="str">
        <f>VLOOKUP(A4,HOP!A:C,3,0)</f>
        <v>3108934</v>
      </c>
      <c r="G4" s="4">
        <f t="shared" si="0"/>
        <v>0</v>
      </c>
      <c r="H4" s="4" t="str">
        <f t="shared" si="1"/>
        <v>，3108934</v>
      </c>
      <c r="I4" s="4" t="str">
        <f>VLOOKUP(A4,HOP!A:U,21,0)</f>
        <v>直采</v>
      </c>
    </row>
    <row r="5" s="4" customFormat="1" hidden="1" spans="1:9">
      <c r="A5" s="5">
        <v>999223096286931</v>
      </c>
      <c r="B5" s="6">
        <v>44996</v>
      </c>
      <c r="C5" s="6">
        <v>45001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23103644302</v>
      </c>
      <c r="B6" s="6">
        <v>44999</v>
      </c>
      <c r="C6" s="6">
        <v>45001</v>
      </c>
      <c r="D6" s="4">
        <v>1411.98</v>
      </c>
      <c r="E6" s="4" t="str">
        <f>VLOOKUP(A6,HOP!A:L,12,0)</f>
        <v>1411.98</v>
      </c>
      <c r="F6" s="4" t="str">
        <f>VLOOKUP(A6,HOP!A:C,3,0)</f>
        <v>3114099</v>
      </c>
      <c r="G6" s="4">
        <f t="shared" si="0"/>
        <v>0</v>
      </c>
      <c r="H6" s="4" t="str">
        <f t="shared" si="1"/>
        <v>，3114099</v>
      </c>
      <c r="I6" s="4" t="str">
        <f>VLOOKUP(A6,HOP!A:U,21,0)</f>
        <v>直连</v>
      </c>
    </row>
    <row r="7" s="4" customFormat="1" spans="1:9">
      <c r="A7" s="5">
        <v>999223145620846</v>
      </c>
      <c r="B7" s="6">
        <v>44997</v>
      </c>
      <c r="C7" s="6">
        <v>45001</v>
      </c>
      <c r="D7" s="4">
        <v>3239.94</v>
      </c>
      <c r="E7" s="4" t="str">
        <f>VLOOKUP(A7,HOP!A:L,12,0)</f>
        <v>3239.94</v>
      </c>
      <c r="F7" s="4" t="str">
        <f>VLOOKUP(A7,HOP!A:C,3,0)</f>
        <v>3123646</v>
      </c>
      <c r="G7" s="4">
        <f t="shared" si="0"/>
        <v>0</v>
      </c>
      <c r="H7" s="4" t="str">
        <f t="shared" si="1"/>
        <v>，3123646</v>
      </c>
      <c r="I7" s="4" t="str">
        <f>VLOOKUP(A7,HOP!A:U,21,0)</f>
        <v>直连</v>
      </c>
    </row>
    <row r="8" s="4" customFormat="1" spans="1:9">
      <c r="A8" s="5">
        <v>999223193911903</v>
      </c>
      <c r="B8" s="6">
        <v>45000</v>
      </c>
      <c r="C8" s="6">
        <v>45001</v>
      </c>
      <c r="D8" s="4">
        <v>153</v>
      </c>
      <c r="E8" s="4" t="str">
        <f>VLOOKUP(A8,HOP!A:L,12,0)</f>
        <v>153.00</v>
      </c>
      <c r="F8" s="4" t="str">
        <f>VLOOKUP(A8,HOP!A:C,3,0)</f>
        <v>3136778</v>
      </c>
      <c r="G8" s="4">
        <f t="shared" si="0"/>
        <v>0</v>
      </c>
      <c r="H8" s="4" t="str">
        <f t="shared" si="1"/>
        <v>，3136778</v>
      </c>
      <c r="I8" s="4" t="str">
        <f>VLOOKUP(A8,HOP!A:U,21,0)</f>
        <v>直采</v>
      </c>
    </row>
    <row r="9" s="4" customFormat="1" spans="1:9">
      <c r="A9" s="5">
        <v>999223196878588</v>
      </c>
      <c r="B9" s="6">
        <v>45000</v>
      </c>
      <c r="C9" s="6">
        <v>45001</v>
      </c>
      <c r="D9" s="4">
        <v>163.2</v>
      </c>
      <c r="E9" s="4" t="str">
        <f>VLOOKUP(A9,HOP!A:L,12,0)</f>
        <v>163.20</v>
      </c>
      <c r="F9" s="4" t="str">
        <f>VLOOKUP(A9,HOP!A:C,3,0)</f>
        <v>3137589</v>
      </c>
      <c r="G9" s="4">
        <f t="shared" si="0"/>
        <v>0</v>
      </c>
      <c r="H9" s="4" t="str">
        <f t="shared" si="1"/>
        <v>，3137589</v>
      </c>
      <c r="I9" s="4" t="str">
        <f>VLOOKUP(A9,HOP!A:U,21,0)</f>
        <v>直采</v>
      </c>
    </row>
    <row r="11" spans="4:4">
      <c r="D11" s="4">
        <f>SUM(D2:D10)</f>
        <v>19284.12</v>
      </c>
    </row>
    <row r="15" spans="1:4">
      <c r="A15" s="4" t="s">
        <v>71</v>
      </c>
      <c r="C15" s="4">
        <v>14632.2</v>
      </c>
      <c r="D15" s="4">
        <v>16712.08</v>
      </c>
    </row>
    <row r="16" spans="1:4">
      <c r="A16" s="4" t="s">
        <v>72</v>
      </c>
      <c r="C16" s="4">
        <v>4651.92</v>
      </c>
      <c r="D16" s="4">
        <v>5313.16</v>
      </c>
    </row>
    <row r="17" spans="1:4">
      <c r="A17" s="4" t="s">
        <v>73</v>
      </c>
      <c r="C17" s="4">
        <f>SUBTOTAL(9,C15:C16)</f>
        <v>19284.12</v>
      </c>
      <c r="D17" s="4">
        <f>SUBTOTAL(9,D15:D16)</f>
        <v>22025.24</v>
      </c>
    </row>
    <row r="18" spans="1:1">
      <c r="A18" s="4" t="s">
        <v>74</v>
      </c>
    </row>
  </sheetData>
  <autoFilter ref="A1:XFD11">
    <filterColumn colId="3">
      <filters blank="1">
        <filter val="163.2"/>
        <filter val="19284.12"/>
        <filter val="153"/>
        <filter val="3239.94"/>
        <filter val="7878"/>
        <filter val="1411.98"/>
        <filter val="2499"/>
        <filter val="39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999223196878588</v>
      </c>
      <c r="B2" s="1" t="s">
        <v>94</v>
      </c>
      <c r="C2" s="1" t="s">
        <v>95</v>
      </c>
      <c r="D2" s="1" t="s">
        <v>96</v>
      </c>
      <c r="E2" s="1" t="s">
        <v>67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999223193911903</v>
      </c>
      <c r="B3" s="1" t="s">
        <v>94</v>
      </c>
      <c r="C3" s="1" t="s">
        <v>110</v>
      </c>
      <c r="D3" s="1" t="s">
        <v>96</v>
      </c>
      <c r="E3" s="1" t="s">
        <v>63</v>
      </c>
      <c r="F3" s="1" t="s">
        <v>94</v>
      </c>
      <c r="G3" s="1" t="s">
        <v>97</v>
      </c>
      <c r="H3" s="1" t="s">
        <v>98</v>
      </c>
      <c r="I3" s="1" t="s">
        <v>111</v>
      </c>
      <c r="J3" s="1" t="s">
        <v>100</v>
      </c>
      <c r="K3" s="1" t="s">
        <v>111</v>
      </c>
      <c r="L3" s="1" t="s">
        <v>111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112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999223145620846</v>
      </c>
      <c r="B4" s="1" t="s">
        <v>113</v>
      </c>
      <c r="C4" s="1" t="s">
        <v>114</v>
      </c>
      <c r="D4" s="1" t="s">
        <v>115</v>
      </c>
      <c r="E4" s="1" t="s">
        <v>116</v>
      </c>
      <c r="F4" s="1" t="s">
        <v>113</v>
      </c>
      <c r="G4" s="1" t="s">
        <v>97</v>
      </c>
      <c r="H4" s="1" t="s">
        <v>98</v>
      </c>
      <c r="I4" s="1" t="s">
        <v>117</v>
      </c>
      <c r="J4" s="1" t="s">
        <v>100</v>
      </c>
      <c r="K4" s="1" t="s">
        <v>117</v>
      </c>
      <c r="L4" s="1" t="s">
        <v>117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118</v>
      </c>
      <c r="S4" s="1" t="s">
        <v>106</v>
      </c>
      <c r="T4" s="1" t="s">
        <v>107</v>
      </c>
      <c r="U4" s="1" t="s">
        <v>119</v>
      </c>
      <c r="V4" s="1" t="s">
        <v>109</v>
      </c>
    </row>
    <row r="5" s="1" customFormat="1" spans="1:22">
      <c r="A5" s="3">
        <v>23103644302</v>
      </c>
      <c r="B5" s="1" t="s">
        <v>120</v>
      </c>
      <c r="C5" s="1" t="s">
        <v>121</v>
      </c>
      <c r="D5" s="1" t="s">
        <v>122</v>
      </c>
      <c r="E5" s="1" t="s">
        <v>51</v>
      </c>
      <c r="F5" s="1" t="s">
        <v>123</v>
      </c>
      <c r="G5" s="1" t="s">
        <v>97</v>
      </c>
      <c r="H5" s="1" t="s">
        <v>98</v>
      </c>
      <c r="I5" s="1" t="s">
        <v>124</v>
      </c>
      <c r="J5" s="1" t="s">
        <v>100</v>
      </c>
      <c r="K5" s="1" t="s">
        <v>124</v>
      </c>
      <c r="L5" s="1" t="s">
        <v>124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125</v>
      </c>
      <c r="S5" s="1" t="s">
        <v>106</v>
      </c>
      <c r="T5" s="1" t="s">
        <v>107</v>
      </c>
      <c r="U5" s="1" t="s">
        <v>119</v>
      </c>
      <c r="V5" s="1" t="s">
        <v>109</v>
      </c>
    </row>
    <row r="6" s="1" customFormat="1" spans="1:22">
      <c r="A6" s="3">
        <v>999223083916152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130</v>
      </c>
      <c r="G6" s="1" t="s">
        <v>97</v>
      </c>
      <c r="H6" s="1" t="s">
        <v>98</v>
      </c>
      <c r="I6" s="1" t="s">
        <v>131</v>
      </c>
      <c r="J6" s="1" t="s">
        <v>100</v>
      </c>
      <c r="K6" s="1" t="s">
        <v>131</v>
      </c>
      <c r="L6" s="1" t="s">
        <v>131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132</v>
      </c>
      <c r="S6" s="1" t="s">
        <v>106</v>
      </c>
      <c r="T6" s="1" t="s">
        <v>107</v>
      </c>
      <c r="U6" s="1" t="s">
        <v>108</v>
      </c>
      <c r="V6" s="1" t="s">
        <v>109</v>
      </c>
    </row>
    <row r="7" s="1" customFormat="1" spans="1:22">
      <c r="A7" s="3">
        <v>999223083901600</v>
      </c>
      <c r="B7" s="1" t="s">
        <v>126</v>
      </c>
      <c r="C7" s="1" t="s">
        <v>133</v>
      </c>
      <c r="D7" s="1" t="s">
        <v>128</v>
      </c>
      <c r="E7" s="1" t="s">
        <v>134</v>
      </c>
      <c r="F7" s="1" t="s">
        <v>130</v>
      </c>
      <c r="G7" s="1" t="s">
        <v>97</v>
      </c>
      <c r="H7" s="1" t="s">
        <v>98</v>
      </c>
      <c r="I7" s="1" t="s">
        <v>135</v>
      </c>
      <c r="J7" s="1" t="s">
        <v>100</v>
      </c>
      <c r="K7" s="1" t="s">
        <v>135</v>
      </c>
      <c r="L7" s="1" t="s">
        <v>135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136</v>
      </c>
      <c r="S7" s="1" t="s">
        <v>106</v>
      </c>
      <c r="T7" s="1" t="s">
        <v>107</v>
      </c>
      <c r="U7" s="1" t="s">
        <v>108</v>
      </c>
      <c r="V7" s="1" t="s">
        <v>109</v>
      </c>
    </row>
    <row r="8" s="1" customFormat="1" spans="1:22">
      <c r="A8" s="3">
        <v>23080146961</v>
      </c>
      <c r="B8" s="1" t="s">
        <v>126</v>
      </c>
      <c r="C8" s="1" t="s">
        <v>137</v>
      </c>
      <c r="D8" s="1" t="s">
        <v>128</v>
      </c>
      <c r="E8" s="1" t="s">
        <v>138</v>
      </c>
      <c r="F8" s="1" t="s">
        <v>123</v>
      </c>
      <c r="G8" s="1" t="s">
        <v>97</v>
      </c>
      <c r="H8" s="1" t="s">
        <v>98</v>
      </c>
      <c r="I8" s="1" t="s">
        <v>139</v>
      </c>
      <c r="J8" s="1" t="s">
        <v>100</v>
      </c>
      <c r="K8" s="1" t="s">
        <v>139</v>
      </c>
      <c r="L8" s="1" t="s">
        <v>139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140</v>
      </c>
      <c r="S8" s="1" t="s">
        <v>106</v>
      </c>
      <c r="T8" s="1" t="s">
        <v>107</v>
      </c>
      <c r="U8" s="1" t="s">
        <v>108</v>
      </c>
      <c r="V8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2023-03-31T01:13:44Z</dcterms:created>
  <dcterms:modified xsi:type="dcterms:W3CDTF">2023-03-31T01:27:25Z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0A661DF448764C00AC743F6D61D7123B</vt:lpwstr>
  </property>
  <property fmtid="{D5CDD505-2E9C-101B-9397-08002B2CF9AE}" pid="3" name="KSOProductBuildVer">
    <vt:lpwstr>2052-11.1.0.13703</vt:lpwstr>
  </property>
</Properties>
</file>