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<sst xmlns="http://schemas.openxmlformats.org/spreadsheetml/2006/main" count="382" uniqueCount="169">
  <si>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</si>
  <si>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</si>
  <si>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</si>
  <si>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</si>
  <si>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</si>
  <si>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</si>
  <si>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</si>
  <si>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</si>
  <si>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</si>
  <si>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</si>
  <si>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</si>
  <si>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</si>
  <si>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</si>
  <si>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</si>
  <si>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</si>
  <si>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</si>
  <si>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</si>
  <si>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</si>
  <si>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</si>
  <si>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</si>
  <si>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</si>
  <si>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</si>
  <si>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</si>
  <si>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</si>
  <si>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</si>
  <si>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999223010565524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</si>
  <si>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</si>
  <si>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</si>
  <si>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</si>
  <si>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</si>
  <si>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</si>
  <si>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Ma/WeiQi,ZHANG/SIYA</t>
  </si>
  <si>
    <t>CA363230401CNY</t>
  </si>
  <si>
    <t>未提现</t>
  </si>
  <si>
    <t>携程开票</t>
  </si>
  <si>
    <t xml:space="preserve">3091859	</t>
  </si>
  <si>
    <t xml:space="preserve">MTN-4908936784087624133	</t>
  </si>
  <si>
    <t xml:space="preserve">999223046517259	</t>
  </si>
  <si>
    <t>SHAO/FEI,MO/YUANWEN</t>
  </si>
  <si>
    <t xml:space="preserve">3098904	</t>
  </si>
  <si>
    <t xml:space="preserve">MTN-4908932406903050693	</t>
  </si>
  <si>
    <t xml:space="preserve">999223061204111	</t>
  </si>
  <si>
    <t>LIU/ZEHUA</t>
  </si>
  <si>
    <t xml:space="preserve">3103221	</t>
  </si>
  <si>
    <t xml:space="preserve">MTN-4908932416798425541	</t>
  </si>
  <si>
    <t xml:space="preserve">999223071605780	</t>
  </si>
  <si>
    <t>[香港]香港港岛海逸君绰酒店(Harbour Grand Hong Kong)(17081023)</t>
  </si>
  <si>
    <t>豪华海景客房(至少连住2晚及以上)&lt;双人入住&gt;&lt;内宾&gt;&lt;无早&gt;</t>
  </si>
  <si>
    <t>HE/YINGCHUN</t>
  </si>
  <si>
    <t xml:space="preserve">3105759	</t>
  </si>
  <si>
    <t xml:space="preserve">	</t>
  </si>
  <si>
    <t xml:space="preserve">999223072290056	</t>
  </si>
  <si>
    <t>[香港]香港九龙海逸君绰酒店(Harbour Grand Kowloon)(17095949)</t>
  </si>
  <si>
    <t>高级客房(至少提前5天预订)&lt;双人入住&gt;&lt;内宾&gt;&lt;无早&gt;</t>
  </si>
  <si>
    <t>HOU/JILONG</t>
  </si>
  <si>
    <t xml:space="preserve">3106049	</t>
  </si>
  <si>
    <t xml:space="preserve">999223073917609	</t>
  </si>
  <si>
    <t>YANG/HUI</t>
  </si>
  <si>
    <t xml:space="preserve">3106795	</t>
  </si>
  <si>
    <t xml:space="preserve">999223130008162	</t>
  </si>
  <si>
    <t>[梅州]梅州白天鹅迎宾馆(100697959)</t>
  </si>
  <si>
    <t>商务江景大床房&lt;超值特惠&gt;&lt;双人入住&gt;&lt;日历房套餐高价值&gt;&lt;单早&gt;&lt;新酒店礼盒&gt;</t>
  </si>
  <si>
    <t>翁园</t>
  </si>
  <si>
    <t xml:space="preserve">999223183948614	</t>
  </si>
  <si>
    <t>[香港]香港百利酒店(Burlington Hotel)(81148704)</t>
  </si>
  <si>
    <t>标准大床房&lt;双人入住&gt;&lt;内宾&gt;&lt;预付&gt;&lt;无早&gt;</t>
  </si>
  <si>
    <t>Huang/Yi</t>
  </si>
  <si>
    <t xml:space="preserve">3134486	</t>
  </si>
  <si>
    <t xml:space="preserve">MTN-4908932500226974149	</t>
  </si>
  <si>
    <t xml:space="preserve">23209516969	</t>
  </si>
  <si>
    <t>Su/Hang,Su/Hang</t>
  </si>
  <si>
    <t xml:space="preserve">3141720	</t>
  </si>
  <si>
    <t xml:space="preserve">MTN-4908932514460867013	</t>
  </si>
  <si>
    <t xml:space="preserve">999223209632861	</t>
  </si>
  <si>
    <t>[梅州]梅州麓湖山酒店(67856423)</t>
  </si>
  <si>
    <t>标准双床房&lt;双人入住&gt;&lt;升级特惠&gt;&lt;双早&gt;&lt;新高价值日历房套餐&gt;&lt;新酒店礼盒&gt;</t>
  </si>
  <si>
    <t>黄振平,何紫波</t>
  </si>
  <si>
    <t xml:space="preserve">2172824	</t>
  </si>
  <si>
    <t xml:space="preserve">999223213228408	</t>
  </si>
  <si>
    <t>WANG/LE</t>
  </si>
  <si>
    <t xml:space="preserve">3142687	</t>
  </si>
  <si>
    <t xml:space="preserve">MTN-4908932517013432773	</t>
  </si>
  <si>
    <t>，</t>
  </si>
  <si>
    <t>999223130008162</t>
  </si>
  <si>
    <t>202303110831430069</t>
  </si>
  <si>
    <t>999223209632861</t>
  </si>
  <si>
    <t>202303161253590068</t>
  </si>
  <si>
    <t>A230401092229481</t>
  </si>
  <si>
    <t>A230401092324481</t>
  </si>
  <si>
    <t>房集：i230401092051 1552.6元</t>
  </si>
  <si>
    <t>CNY / HKD 当前参考汇率: 1.141905367</t>
  </si>
  <si>
    <t>总计：12987.87 CNY/
14830.92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</si>
  <si>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</si>
  <si>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</si>
  <si>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</si>
  <si>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</si>
  <si>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</si>
  <si>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</si>
  <si>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</si>
  <si>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</si>
  <si>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</si>
  <si>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</si>
  <si>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</si>
  <si>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</si>
  <si>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</si>
  <si>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</si>
  <si>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</si>
  <si>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</si>
  <si>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</si>
  <si>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</si>
  <si>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</si>
  <si>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</si>
  <si>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3142687</t>
  </si>
  <si>
    <t>香港百利酒店</t>
  </si>
  <si>
    <t>WANG LE</t>
  </si>
  <si>
    <t>2023-03-17</t>
  </si>
  <si>
    <t>退房日周结</t>
  </si>
  <si>
    <t>616.20</t>
  </si>
  <si>
    <t>RMB</t>
  </si>
  <si>
    <t>0</t>
  </si>
  <si>
    <t>0.00</t>
  </si>
  <si>
    <t>携程国内直连(DD)</t>
  </si>
  <si>
    <t>01.011249</t>
  </si>
  <si>
    <t>2023-03-16 16:42:26</t>
  </si>
  <si>
    <t>否</t>
  </si>
  <si>
    <t>汇智国际旅游发展有限公司</t>
  </si>
  <si>
    <t>直连</t>
  </si>
  <si>
    <t>中国</t>
  </si>
  <si>
    <t>3141720</t>
  </si>
  <si>
    <t>Su Hang,Su Hang</t>
  </si>
  <si>
    <t>2023-03-16 12:38:28</t>
  </si>
  <si>
    <t>2023-03-14</t>
  </si>
  <si>
    <t>3134486</t>
  </si>
  <si>
    <t>Huang Yi</t>
  </si>
  <si>
    <t>614.10</t>
  </si>
  <si>
    <t>2023-03-14 20:03:42</t>
  </si>
  <si>
    <t>2023-03-07</t>
  </si>
  <si>
    <t>3106795</t>
  </si>
  <si>
    <t>香港港岛海逸君绰酒店</t>
  </si>
  <si>
    <t>YANG HUI</t>
  </si>
  <si>
    <t>2023-03-15</t>
  </si>
  <si>
    <t>2416.00</t>
  </si>
  <si>
    <t>2023-03-08 21:17:56</t>
  </si>
  <si>
    <t>直采</t>
  </si>
  <si>
    <t>3106049</t>
  </si>
  <si>
    <t>香港九龙海逸君绰酒店</t>
  </si>
  <si>
    <t>HOU JILONG</t>
  </si>
  <si>
    <t>2374.00</t>
  </si>
  <si>
    <t>2023-03-08 20:46:12</t>
  </si>
  <si>
    <t>3105759</t>
  </si>
  <si>
    <t>HE YINGCHUN</t>
  </si>
  <si>
    <t>2332.00</t>
  </si>
  <si>
    <t>2023-03-08 21:24:47</t>
  </si>
  <si>
    <t>3103221</t>
  </si>
  <si>
    <t>铜锣湾迷你精品酒店</t>
  </si>
  <si>
    <t>LIU ZEHUA</t>
  </si>
  <si>
    <t>2023-03-13</t>
  </si>
  <si>
    <t>1413.08</t>
  </si>
  <si>
    <t>2023-03-07 07:53:31</t>
  </si>
  <si>
    <t>2023-03-06</t>
  </si>
  <si>
    <t>3098904</t>
  </si>
  <si>
    <t>SHAO FEI,MO YUANWEN</t>
  </si>
  <si>
    <t>351.23</t>
  </si>
  <si>
    <t>2023-03-06 10:40:55</t>
  </si>
  <si>
    <t>2023-03-04</t>
  </si>
  <si>
    <t>3091859</t>
  </si>
  <si>
    <t>Ma WeiQi,ZHANG SIYA</t>
  </si>
  <si>
    <t>702.46</t>
  </si>
  <si>
    <t>2023-03-04 17:33:16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</si>
</sst>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104775</xdr:colOff>
      <xdr:row>62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2203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45000</v>
      </c>
      <c r="G2" s="6">
        <v>45002</v>
      </c>
      <c r="H2" s="4">
        <v>1</v>
      </c>
      <c r="I2" s="4">
        <v>2</v>
      </c>
      <c r="J2" s="4">
        <v>2</v>
      </c>
      <c r="K2" s="4" t="s">
        <v>30</v>
      </c>
      <c r="L2" s="4">
        <v>702.46</v>
      </c>
      <c r="M2" s="4">
        <v>702.46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44989</v>
      </c>
      <c r="S2" s="6">
        <v>45017</v>
      </c>
      <c r="T2" s="4" t="s">
        <v>34</v>
      </c>
      <c r="U2" s="4">
        <v>702.46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45001</v>
      </c>
      <c r="G3" s="6">
        <v>45002</v>
      </c>
      <c r="H3" s="4">
        <v>1</v>
      </c>
      <c r="I3" s="4">
        <v>1</v>
      </c>
      <c r="J3" s="4">
        <v>1</v>
      </c>
      <c r="K3" s="4" t="s">
        <v>30</v>
      </c>
      <c r="L3" s="4">
        <v>351.23</v>
      </c>
      <c r="M3" s="4">
        <v>351.23</v>
      </c>
      <c r="N3" s="4" t="s">
        <v>38</v>
      </c>
      <c r="O3" s="4" t="s">
        <v>32</v>
      </c>
      <c r="P3" s="4" t="s">
        <v>33</v>
      </c>
      <c r="Q3" s="4">
        <v>0</v>
      </c>
      <c r="R3" s="7">
        <v>44991</v>
      </c>
      <c r="S3" s="6">
        <v>45017</v>
      </c>
      <c r="T3" s="4" t="s">
        <v>34</v>
      </c>
      <c r="U3" s="4">
        <v>351.23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44998</v>
      </c>
      <c r="G4" s="6">
        <v>45002</v>
      </c>
      <c r="H4" s="4">
        <v>1</v>
      </c>
      <c r="I4" s="4">
        <v>4</v>
      </c>
      <c r="J4" s="4">
        <v>4</v>
      </c>
      <c r="K4" s="4" t="s">
        <v>30</v>
      </c>
      <c r="L4" s="4">
        <v>1413.08</v>
      </c>
      <c r="M4" s="4">
        <v>1413.08</v>
      </c>
      <c r="N4" s="4" t="s">
        <v>42</v>
      </c>
      <c r="O4" s="4" t="s">
        <v>32</v>
      </c>
      <c r="P4" s="4" t="s">
        <v>33</v>
      </c>
      <c r="Q4" s="4">
        <v>0</v>
      </c>
      <c r="R4" s="7">
        <v>44992</v>
      </c>
      <c r="S4" s="6">
        <v>45017</v>
      </c>
      <c r="T4" s="4" t="s">
        <v>34</v>
      </c>
      <c r="U4" s="4">
        <v>1413.08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45000</v>
      </c>
      <c r="G5" s="6">
        <v>45002</v>
      </c>
      <c r="H5" s="4">
        <v>1</v>
      </c>
      <c r="I5" s="4">
        <v>2</v>
      </c>
      <c r="J5" s="4">
        <v>2</v>
      </c>
      <c r="K5" s="4" t="s">
        <v>30</v>
      </c>
      <c r="L5" s="4">
        <v>2332</v>
      </c>
      <c r="M5" s="4">
        <v>2332</v>
      </c>
      <c r="N5" s="4" t="s">
        <v>48</v>
      </c>
      <c r="O5" s="4" t="s">
        <v>32</v>
      </c>
      <c r="P5" s="4" t="s">
        <v>33</v>
      </c>
      <c r="Q5" s="4">
        <v>0</v>
      </c>
      <c r="R5" s="7">
        <v>44992</v>
      </c>
      <c r="S5" s="6">
        <v>45017</v>
      </c>
      <c r="T5" s="4" t="s">
        <v>34</v>
      </c>
      <c r="U5" s="4">
        <v>2332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45000</v>
      </c>
      <c r="G6" s="6">
        <v>45002</v>
      </c>
      <c r="H6" s="4">
        <v>1</v>
      </c>
      <c r="I6" s="4">
        <v>2</v>
      </c>
      <c r="J6" s="4">
        <v>2</v>
      </c>
      <c r="K6" s="4" t="s">
        <v>30</v>
      </c>
      <c r="L6" s="4">
        <v>2374</v>
      </c>
      <c r="M6" s="4">
        <v>2374</v>
      </c>
      <c r="N6" s="4" t="s">
        <v>54</v>
      </c>
      <c r="O6" s="4" t="s">
        <v>32</v>
      </c>
      <c r="P6" s="4" t="s">
        <v>33</v>
      </c>
      <c r="Q6" s="4">
        <v>0</v>
      </c>
      <c r="R6" s="7">
        <v>44992</v>
      </c>
      <c r="S6" s="6">
        <v>45017</v>
      </c>
      <c r="T6" s="4" t="s">
        <v>34</v>
      </c>
      <c r="U6" s="4">
        <v>2374</v>
      </c>
      <c r="V6" s="4">
        <v>0</v>
      </c>
      <c r="W6" s="4">
        <v>0</v>
      </c>
      <c r="X6" s="4" t="s">
        <v>55</v>
      </c>
      <c r="Y6" s="4" t="s">
        <v>50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45000</v>
      </c>
      <c r="G7" s="6">
        <v>45002</v>
      </c>
      <c r="H7" s="4">
        <v>1</v>
      </c>
      <c r="I7" s="4">
        <v>2</v>
      </c>
      <c r="J7" s="4">
        <v>2</v>
      </c>
      <c r="K7" s="4" t="s">
        <v>30</v>
      </c>
      <c r="L7" s="4">
        <v>2416</v>
      </c>
      <c r="M7" s="4">
        <v>2416</v>
      </c>
      <c r="N7" s="4" t="s">
        <v>57</v>
      </c>
      <c r="O7" s="4" t="s">
        <v>32</v>
      </c>
      <c r="P7" s="4" t="s">
        <v>33</v>
      </c>
      <c r="Q7" s="4">
        <v>0</v>
      </c>
      <c r="R7" s="7">
        <v>44992</v>
      </c>
      <c r="S7" s="6">
        <v>45017</v>
      </c>
      <c r="T7" s="4" t="s">
        <v>34</v>
      </c>
      <c r="U7" s="4">
        <v>2416</v>
      </c>
      <c r="V7" s="4">
        <v>0</v>
      </c>
      <c r="W7" s="4">
        <v>0</v>
      </c>
      <c r="X7" s="4" t="s">
        <v>58</v>
      </c>
      <c r="Y7" s="4" t="s">
        <v>50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44999</v>
      </c>
      <c r="G8" s="6">
        <v>45002</v>
      </c>
      <c r="H8" s="4">
        <v>1</v>
      </c>
      <c r="I8" s="4">
        <v>3</v>
      </c>
      <c r="J8" s="4">
        <v>3</v>
      </c>
      <c r="K8" s="4" t="s">
        <v>30</v>
      </c>
      <c r="L8" s="4">
        <v>987</v>
      </c>
      <c r="M8" s="4">
        <v>987</v>
      </c>
      <c r="N8" s="4" t="s">
        <v>62</v>
      </c>
      <c r="O8" s="4" t="s">
        <v>32</v>
      </c>
      <c r="P8" s="4" t="s">
        <v>33</v>
      </c>
      <c r="Q8" s="4">
        <v>0</v>
      </c>
      <c r="R8" s="7">
        <v>44996</v>
      </c>
      <c r="S8" s="6">
        <v>45017</v>
      </c>
      <c r="T8" s="4" t="s">
        <v>34</v>
      </c>
      <c r="U8" s="4">
        <v>987</v>
      </c>
      <c r="V8" s="4">
        <v>0</v>
      </c>
      <c r="W8" s="4">
        <v>0</v>
      </c>
      <c r="X8" s="4" t="s">
        <v>50</v>
      </c>
      <c r="Y8" s="4" t="s">
        <v>50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45001</v>
      </c>
      <c r="G9" s="6">
        <v>45002</v>
      </c>
      <c r="H9" s="4">
        <v>1</v>
      </c>
      <c r="I9" s="4">
        <v>1</v>
      </c>
      <c r="J9" s="4">
        <v>1</v>
      </c>
      <c r="K9" s="4" t="s">
        <v>30</v>
      </c>
      <c r="L9" s="4">
        <v>614.1</v>
      </c>
      <c r="M9" s="4">
        <v>614.1</v>
      </c>
      <c r="N9" s="4" t="s">
        <v>66</v>
      </c>
      <c r="O9" s="4" t="s">
        <v>32</v>
      </c>
      <c r="P9" s="4" t="s">
        <v>33</v>
      </c>
      <c r="Q9" s="4">
        <v>0</v>
      </c>
      <c r="R9" s="7">
        <v>44999</v>
      </c>
      <c r="S9" s="6">
        <v>45017</v>
      </c>
      <c r="T9" s="4" t="s">
        <v>34</v>
      </c>
      <c r="U9" s="4">
        <v>614.1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45001</v>
      </c>
      <c r="G10" s="6">
        <v>45002</v>
      </c>
      <c r="H10" s="4">
        <v>1</v>
      </c>
      <c r="I10" s="4">
        <v>1</v>
      </c>
      <c r="J10" s="4">
        <v>1</v>
      </c>
      <c r="K10" s="4" t="s">
        <v>30</v>
      </c>
      <c r="L10" s="4">
        <v>616.2</v>
      </c>
      <c r="M10" s="4">
        <v>616.2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45001</v>
      </c>
      <c r="S10" s="6">
        <v>45017</v>
      </c>
      <c r="T10" s="4" t="s">
        <v>34</v>
      </c>
      <c r="U10" s="4">
        <v>616.2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45001</v>
      </c>
      <c r="G11" s="6">
        <v>45002</v>
      </c>
      <c r="H11" s="4">
        <v>2</v>
      </c>
      <c r="I11" s="4">
        <v>1</v>
      </c>
      <c r="J11" s="4">
        <v>2</v>
      </c>
      <c r="K11" s="4" t="s">
        <v>30</v>
      </c>
      <c r="L11" s="4">
        <v>565.6</v>
      </c>
      <c r="M11" s="4">
        <v>565.6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45001</v>
      </c>
      <c r="S11" s="6">
        <v>45017</v>
      </c>
      <c r="T11" s="4" t="s">
        <v>34</v>
      </c>
      <c r="U11" s="4">
        <v>565.6</v>
      </c>
      <c r="V11" s="4">
        <v>0</v>
      </c>
      <c r="W11" s="4">
        <v>0</v>
      </c>
      <c r="X11" s="4" t="s">
        <v>50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45001</v>
      </c>
      <c r="G12" s="6">
        <v>45002</v>
      </c>
      <c r="H12" s="4">
        <v>1</v>
      </c>
      <c r="I12" s="4">
        <v>1</v>
      </c>
      <c r="J12" s="4">
        <v>1</v>
      </c>
      <c r="K12" s="4" t="s">
        <v>30</v>
      </c>
      <c r="L12" s="4">
        <v>616.2</v>
      </c>
      <c r="M12" s="4">
        <v>616.2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45001</v>
      </c>
      <c r="S12" s="6">
        <v>45017</v>
      </c>
      <c r="T12" s="4" t="s">
        <v>34</v>
      </c>
      <c r="U12" s="4">
        <v>616.2</v>
      </c>
      <c r="V12" s="4">
        <v>0</v>
      </c>
      <c r="W12" s="4">
        <v>0</v>
      </c>
      <c r="X12" s="4" t="s">
        <v>80</v>
      </c>
      <c r="Y12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B26" sqref="B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999223010565524</v>
      </c>
      <c r="B2" s="6">
        <v>45000</v>
      </c>
      <c r="C2" s="6">
        <v>45002</v>
      </c>
      <c r="D2" s="4">
        <v>702.46</v>
      </c>
      <c r="E2" s="4" t="str">
        <f>VLOOKUP(A2,HOP!A:L,12,0)</f>
        <v>702.46</v>
      </c>
      <c r="F2" s="4" t="str">
        <f>VLOOKUP(A2,HOP!A:C,3,0)</f>
        <v>3091859</v>
      </c>
      <c r="G2" s="4">
        <f>D2-E2</f>
        <v>0</v>
      </c>
      <c r="H2" s="4" t="str">
        <f>$H$1&amp;F2</f>
        <v>，3091859</v>
      </c>
      <c r="I2" s="4" t="str">
        <f>VLOOKUP(A2,HOP!A:U,21,0)</f>
        <v>直连</v>
      </c>
    </row>
    <row r="3" s="4" customFormat="1" spans="1:9">
      <c r="A3" s="5">
        <v>999223046517259</v>
      </c>
      <c r="B3" s="6">
        <v>45001</v>
      </c>
      <c r="C3" s="6">
        <v>45002</v>
      </c>
      <c r="D3" s="4">
        <v>351.23</v>
      </c>
      <c r="E3" s="4" t="str">
        <f>VLOOKUP(A3,HOP!A:L,12,0)</f>
        <v>351.23</v>
      </c>
      <c r="F3" s="4" t="str">
        <f>VLOOKUP(A3,HOP!A:C,3,0)</f>
        <v>3098904</v>
      </c>
      <c r="G3" s="4">
        <f t="shared" ref="G3:G12" si="0">D3-E3</f>
        <v>0</v>
      </c>
      <c r="H3" s="4" t="str">
        <f t="shared" ref="H3:H12" si="1">$H$1&amp;F3</f>
        <v>，3098904</v>
      </c>
      <c r="I3" s="4" t="str">
        <f>VLOOKUP(A3,HOP!A:U,21,0)</f>
        <v>直连</v>
      </c>
    </row>
    <row r="4" s="4" customFormat="1" spans="1:9">
      <c r="A4" s="5">
        <v>999223061204111</v>
      </c>
      <c r="B4" s="6">
        <v>44998</v>
      </c>
      <c r="C4" s="6">
        <v>45002</v>
      </c>
      <c r="D4" s="4">
        <v>1413.08</v>
      </c>
      <c r="E4" s="4" t="str">
        <f>VLOOKUP(A4,HOP!A:L,12,0)</f>
        <v>1413.08</v>
      </c>
      <c r="F4" s="4" t="str">
        <f>VLOOKUP(A4,HOP!A:C,3,0)</f>
        <v>3103221</v>
      </c>
      <c r="G4" s="4">
        <f t="shared" si="0"/>
        <v>0</v>
      </c>
      <c r="H4" s="4" t="str">
        <f t="shared" si="1"/>
        <v>，3103221</v>
      </c>
      <c r="I4" s="4" t="str">
        <f>VLOOKUP(A4,HOP!A:U,21,0)</f>
        <v>直连</v>
      </c>
    </row>
    <row r="5" s="4" customFormat="1" spans="1:9">
      <c r="A5" s="5">
        <v>999223071605780</v>
      </c>
      <c r="B5" s="6">
        <v>45000</v>
      </c>
      <c r="C5" s="6">
        <v>45002</v>
      </c>
      <c r="D5" s="4">
        <v>2332</v>
      </c>
      <c r="E5" s="4" t="str">
        <f>VLOOKUP(A5,HOP!A:L,12,0)</f>
        <v>2332.00</v>
      </c>
      <c r="F5" s="4" t="str">
        <f>VLOOKUP(A5,HOP!A:C,3,0)</f>
        <v>3105759</v>
      </c>
      <c r="G5" s="4">
        <f t="shared" si="0"/>
        <v>0</v>
      </c>
      <c r="H5" s="4" t="str">
        <f t="shared" si="1"/>
        <v>，3105759</v>
      </c>
      <c r="I5" s="4" t="str">
        <f>VLOOKUP(A5,HOP!A:U,21,0)</f>
        <v>直采</v>
      </c>
    </row>
    <row r="6" s="4" customFormat="1" spans="1:9">
      <c r="A6" s="5">
        <v>999223072290056</v>
      </c>
      <c r="B6" s="6">
        <v>45000</v>
      </c>
      <c r="C6" s="6">
        <v>45002</v>
      </c>
      <c r="D6" s="4">
        <v>2374</v>
      </c>
      <c r="E6" s="4" t="str">
        <f>VLOOKUP(A6,HOP!A:L,12,0)</f>
        <v>2374.00</v>
      </c>
      <c r="F6" s="4" t="str">
        <f>VLOOKUP(A6,HOP!A:C,3,0)</f>
        <v>3106049</v>
      </c>
      <c r="G6" s="4">
        <f t="shared" si="0"/>
        <v>0</v>
      </c>
      <c r="H6" s="4" t="str">
        <f t="shared" si="1"/>
        <v>，3106049</v>
      </c>
      <c r="I6" s="4" t="str">
        <f>VLOOKUP(A6,HOP!A:U,21,0)</f>
        <v>直采</v>
      </c>
    </row>
    <row r="7" s="4" customFormat="1" spans="1:9">
      <c r="A7" s="5">
        <v>999223073917609</v>
      </c>
      <c r="B7" s="6">
        <v>45000</v>
      </c>
      <c r="C7" s="6">
        <v>45002</v>
      </c>
      <c r="D7" s="4">
        <v>2416</v>
      </c>
      <c r="E7" s="4" t="str">
        <f>VLOOKUP(A7,HOP!A:L,12,0)</f>
        <v>2416.00</v>
      </c>
      <c r="F7" s="4" t="str">
        <f>VLOOKUP(A7,HOP!A:C,3,0)</f>
        <v>3106795</v>
      </c>
      <c r="G7" s="4">
        <f t="shared" si="0"/>
        <v>0</v>
      </c>
      <c r="H7" s="4" t="str">
        <f t="shared" si="1"/>
        <v>，3106795</v>
      </c>
      <c r="I7" s="4" t="str">
        <f>VLOOKUP(A7,HOP!A:U,21,0)</f>
        <v>直采</v>
      </c>
    </row>
    <row r="8" s="4" customFormat="1" hidden="1" spans="1:10">
      <c r="A8" s="8" t="s">
        <v>83</v>
      </c>
      <c r="B8" s="6">
        <v>44999</v>
      </c>
      <c r="C8" s="6">
        <v>45002</v>
      </c>
      <c r="D8" s="4">
        <v>987</v>
      </c>
      <c r="E8" s="4">
        <v>987</v>
      </c>
      <c r="F8" s="9" t="s">
        <v>84</v>
      </c>
      <c r="G8" s="4">
        <f t="shared" si="0"/>
        <v>0</v>
      </c>
      <c r="H8" s="4" t="str">
        <f t="shared" si="1"/>
        <v>，202303110831430069</v>
      </c>
      <c r="I8" s="4" t="e">
        <f>VLOOKUP(A8,HOP!A:U,21,0)</f>
        <v>#N/A</v>
      </c>
      <c r="J8" s="4">
        <v>3.11</v>
      </c>
    </row>
    <row r="9" s="4" customFormat="1" spans="1:9">
      <c r="A9" s="5">
        <v>999223183948614</v>
      </c>
      <c r="B9" s="6">
        <v>45001</v>
      </c>
      <c r="C9" s="6">
        <v>45002</v>
      </c>
      <c r="D9" s="4">
        <v>614.1</v>
      </c>
      <c r="E9" s="4" t="str">
        <f>VLOOKUP(A9,HOP!A:L,12,0)</f>
        <v>614.10</v>
      </c>
      <c r="F9" s="4" t="str">
        <f>VLOOKUP(A9,HOP!A:C,3,0)</f>
        <v>3134486</v>
      </c>
      <c r="G9" s="4">
        <f t="shared" si="0"/>
        <v>0</v>
      </c>
      <c r="H9" s="4" t="str">
        <f t="shared" si="1"/>
        <v>，3134486</v>
      </c>
      <c r="I9" s="4" t="str">
        <f>VLOOKUP(A9,HOP!A:U,21,0)</f>
        <v>直连</v>
      </c>
    </row>
    <row r="10" s="4" customFormat="1" spans="1:9">
      <c r="A10" s="5">
        <v>23209516969</v>
      </c>
      <c r="B10" s="6">
        <v>45001</v>
      </c>
      <c r="C10" s="6">
        <v>45002</v>
      </c>
      <c r="D10" s="4">
        <v>616.2</v>
      </c>
      <c r="E10" s="4" t="str">
        <f>VLOOKUP(A10,HOP!A:L,12,0)</f>
        <v>616.20</v>
      </c>
      <c r="F10" s="4" t="str">
        <f>VLOOKUP(A10,HOP!A:C,3,0)</f>
        <v>3141720</v>
      </c>
      <c r="G10" s="4">
        <f t="shared" si="0"/>
        <v>0</v>
      </c>
      <c r="H10" s="4" t="str">
        <f t="shared" si="1"/>
        <v>，3141720</v>
      </c>
      <c r="I10" s="4" t="str">
        <f>VLOOKUP(A10,HOP!A:U,21,0)</f>
        <v>直连</v>
      </c>
    </row>
    <row r="11" s="4" customFormat="1" hidden="1" spans="1:10">
      <c r="A11" s="8" t="s">
        <v>85</v>
      </c>
      <c r="B11" s="6">
        <v>45001</v>
      </c>
      <c r="C11" s="6">
        <v>45002</v>
      </c>
      <c r="D11" s="4">
        <v>565.6</v>
      </c>
      <c r="E11" s="4">
        <v>565.6</v>
      </c>
      <c r="F11" s="9" t="s">
        <v>86</v>
      </c>
      <c r="G11" s="4">
        <f t="shared" si="0"/>
        <v>0</v>
      </c>
      <c r="H11" s="4" t="str">
        <f t="shared" si="1"/>
        <v>，202303161253590068</v>
      </c>
      <c r="I11" s="4" t="e">
        <f>VLOOKUP(A11,HOP!A:U,21,0)</f>
        <v>#N/A</v>
      </c>
      <c r="J11" s="4">
        <v>3.16</v>
      </c>
    </row>
    <row r="12" s="4" customFormat="1" spans="1:9">
      <c r="A12" s="5">
        <v>999223213228408</v>
      </c>
      <c r="B12" s="6">
        <v>45001</v>
      </c>
      <c r="C12" s="6">
        <v>45002</v>
      </c>
      <c r="D12" s="4">
        <v>616.2</v>
      </c>
      <c r="E12" s="4" t="str">
        <f>VLOOKUP(A12,HOP!A:L,12,0)</f>
        <v>616.20</v>
      </c>
      <c r="F12" s="4" t="str">
        <f>VLOOKUP(A12,HOP!A:C,3,0)</f>
        <v>3142687</v>
      </c>
      <c r="G12" s="4">
        <f t="shared" si="0"/>
        <v>0</v>
      </c>
      <c r="H12" s="4" t="str">
        <f t="shared" si="1"/>
        <v>，3142687</v>
      </c>
      <c r="I12" s="4" t="str">
        <f>VLOOKUP(A12,HOP!A:U,21,0)</f>
        <v>直连</v>
      </c>
    </row>
    <row r="14" spans="4:4">
      <c r="D14" s="4">
        <f>SUM(D2:D13)</f>
        <v>12987.87</v>
      </c>
    </row>
    <row r="17" spans="1:4">
      <c r="A17" s="4" t="s">
        <v>87</v>
      </c>
      <c r="C17" s="4">
        <v>7122</v>
      </c>
      <c r="D17" s="4">
        <v>8132.65</v>
      </c>
    </row>
    <row r="18" spans="1:4">
      <c r="A18" s="4" t="s">
        <v>88</v>
      </c>
      <c r="C18" s="4">
        <v>4313.27</v>
      </c>
      <c r="D18" s="4">
        <v>4925.35</v>
      </c>
    </row>
    <row r="19" spans="1:4">
      <c r="A19" s="4" t="s">
        <v>89</v>
      </c>
      <c r="C19" s="4">
        <v>1552.6</v>
      </c>
      <c r="D19" s="4">
        <v>1772.92</v>
      </c>
    </row>
    <row r="20" spans="1:4">
      <c r="A20" s="4" t="s">
        <v>90</v>
      </c>
      <c r="C20" s="4">
        <f>SUBTOTAL(9,C17:C19)</f>
        <v>12987.87</v>
      </c>
      <c r="D20" s="4">
        <f>SUBTOTAL(9,D17:D19)</f>
        <v>14830.92</v>
      </c>
    </row>
    <row r="21" spans="1:1">
      <c r="A21" s="4" t="s">
        <v>91</v>
      </c>
    </row>
  </sheetData>
  <autoFilter ref="A1:XFD21">
    <filterColumn colId="8">
      <filters blank="1">
        <filter val="直采"/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999223213228408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23209516969</v>
      </c>
      <c r="B3" s="1" t="s">
        <v>111</v>
      </c>
      <c r="C3" s="1" t="s">
        <v>128</v>
      </c>
      <c r="D3" s="1" t="s">
        <v>113</v>
      </c>
      <c r="E3" s="1" t="s">
        <v>129</v>
      </c>
      <c r="F3" s="1" t="s">
        <v>111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117</v>
      </c>
      <c r="L3" s="1" t="s">
        <v>117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130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999223183948614</v>
      </c>
      <c r="B4" s="1" t="s">
        <v>131</v>
      </c>
      <c r="C4" s="1" t="s">
        <v>132</v>
      </c>
      <c r="D4" s="1" t="s">
        <v>113</v>
      </c>
      <c r="E4" s="1" t="s">
        <v>133</v>
      </c>
      <c r="F4" s="1" t="s">
        <v>111</v>
      </c>
      <c r="G4" s="1" t="s">
        <v>115</v>
      </c>
      <c r="H4" s="1" t="s">
        <v>116</v>
      </c>
      <c r="I4" s="1" t="s">
        <v>134</v>
      </c>
      <c r="J4" s="1" t="s">
        <v>118</v>
      </c>
      <c r="K4" s="1" t="s">
        <v>134</v>
      </c>
      <c r="L4" s="1" t="s">
        <v>134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135</v>
      </c>
      <c r="S4" s="1" t="s">
        <v>124</v>
      </c>
      <c r="T4" s="1" t="s">
        <v>125</v>
      </c>
      <c r="U4" s="1" t="s">
        <v>126</v>
      </c>
      <c r="V4" s="1" t="s">
        <v>127</v>
      </c>
    </row>
    <row r="5" s="1" customFormat="1" spans="1:22">
      <c r="A5" s="3">
        <v>999223073917609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140</v>
      </c>
      <c r="G5" s="1" t="s">
        <v>115</v>
      </c>
      <c r="H5" s="1" t="s">
        <v>116</v>
      </c>
      <c r="I5" s="1" t="s">
        <v>141</v>
      </c>
      <c r="J5" s="1" t="s">
        <v>118</v>
      </c>
      <c r="K5" s="1" t="s">
        <v>141</v>
      </c>
      <c r="L5" s="1" t="s">
        <v>141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142</v>
      </c>
      <c r="S5" s="1" t="s">
        <v>124</v>
      </c>
      <c r="T5" s="1" t="s">
        <v>125</v>
      </c>
      <c r="U5" s="1" t="s">
        <v>143</v>
      </c>
      <c r="V5" s="1" t="s">
        <v>127</v>
      </c>
    </row>
    <row r="6" s="1" customFormat="1" spans="1:22">
      <c r="A6" s="3">
        <v>999223072290056</v>
      </c>
      <c r="B6" s="1" t="s">
        <v>136</v>
      </c>
      <c r="C6" s="1" t="s">
        <v>144</v>
      </c>
      <c r="D6" s="1" t="s">
        <v>145</v>
      </c>
      <c r="E6" s="1" t="s">
        <v>146</v>
      </c>
      <c r="F6" s="1" t="s">
        <v>140</v>
      </c>
      <c r="G6" s="1" t="s">
        <v>115</v>
      </c>
      <c r="H6" s="1" t="s">
        <v>116</v>
      </c>
      <c r="I6" s="1" t="s">
        <v>147</v>
      </c>
      <c r="J6" s="1" t="s">
        <v>118</v>
      </c>
      <c r="K6" s="1" t="s">
        <v>147</v>
      </c>
      <c r="L6" s="1" t="s">
        <v>147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148</v>
      </c>
      <c r="S6" s="1" t="s">
        <v>124</v>
      </c>
      <c r="T6" s="1" t="s">
        <v>125</v>
      </c>
      <c r="U6" s="1" t="s">
        <v>143</v>
      </c>
      <c r="V6" s="1" t="s">
        <v>127</v>
      </c>
    </row>
    <row r="7" s="1" customFormat="1" spans="1:22">
      <c r="A7" s="3">
        <v>999223071605780</v>
      </c>
      <c r="B7" s="1" t="s">
        <v>136</v>
      </c>
      <c r="C7" s="1" t="s">
        <v>149</v>
      </c>
      <c r="D7" s="1" t="s">
        <v>138</v>
      </c>
      <c r="E7" s="1" t="s">
        <v>150</v>
      </c>
      <c r="F7" s="1" t="s">
        <v>140</v>
      </c>
      <c r="G7" s="1" t="s">
        <v>115</v>
      </c>
      <c r="H7" s="1" t="s">
        <v>116</v>
      </c>
      <c r="I7" s="1" t="s">
        <v>151</v>
      </c>
      <c r="J7" s="1" t="s">
        <v>118</v>
      </c>
      <c r="K7" s="1" t="s">
        <v>151</v>
      </c>
      <c r="L7" s="1" t="s">
        <v>151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152</v>
      </c>
      <c r="S7" s="1" t="s">
        <v>124</v>
      </c>
      <c r="T7" s="1" t="s">
        <v>125</v>
      </c>
      <c r="U7" s="1" t="s">
        <v>143</v>
      </c>
      <c r="V7" s="1" t="s">
        <v>127</v>
      </c>
    </row>
    <row r="8" s="1" customFormat="1" spans="1:22">
      <c r="A8" s="3">
        <v>999223061204111</v>
      </c>
      <c r="B8" s="1" t="s">
        <v>136</v>
      </c>
      <c r="C8" s="1" t="s">
        <v>153</v>
      </c>
      <c r="D8" s="1" t="s">
        <v>154</v>
      </c>
      <c r="E8" s="1" t="s">
        <v>155</v>
      </c>
      <c r="F8" s="1" t="s">
        <v>156</v>
      </c>
      <c r="G8" s="1" t="s">
        <v>115</v>
      </c>
      <c r="H8" s="1" t="s">
        <v>116</v>
      </c>
      <c r="I8" s="1" t="s">
        <v>157</v>
      </c>
      <c r="J8" s="1" t="s">
        <v>118</v>
      </c>
      <c r="K8" s="1" t="s">
        <v>157</v>
      </c>
      <c r="L8" s="1" t="s">
        <v>157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158</v>
      </c>
      <c r="S8" s="1" t="s">
        <v>124</v>
      </c>
      <c r="T8" s="1" t="s">
        <v>125</v>
      </c>
      <c r="U8" s="1" t="s">
        <v>126</v>
      </c>
      <c r="V8" s="1" t="s">
        <v>127</v>
      </c>
    </row>
    <row r="9" s="1" customFormat="1" spans="1:22">
      <c r="A9" s="3">
        <v>999223046517259</v>
      </c>
      <c r="B9" s="1" t="s">
        <v>159</v>
      </c>
      <c r="C9" s="1" t="s">
        <v>160</v>
      </c>
      <c r="D9" s="1" t="s">
        <v>154</v>
      </c>
      <c r="E9" s="1" t="s">
        <v>161</v>
      </c>
      <c r="F9" s="1" t="s">
        <v>111</v>
      </c>
      <c r="G9" s="1" t="s">
        <v>115</v>
      </c>
      <c r="H9" s="1" t="s">
        <v>116</v>
      </c>
      <c r="I9" s="1" t="s">
        <v>162</v>
      </c>
      <c r="J9" s="1" t="s">
        <v>118</v>
      </c>
      <c r="K9" s="1" t="s">
        <v>162</v>
      </c>
      <c r="L9" s="1" t="s">
        <v>162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163</v>
      </c>
      <c r="S9" s="1" t="s">
        <v>124</v>
      </c>
      <c r="T9" s="1" t="s">
        <v>125</v>
      </c>
      <c r="U9" s="1" t="s">
        <v>126</v>
      </c>
      <c r="V9" s="1" t="s">
        <v>127</v>
      </c>
    </row>
    <row r="10" s="1" customFormat="1" spans="1:22">
      <c r="A10" s="3">
        <v>999223010565524</v>
      </c>
      <c r="B10" s="1" t="s">
        <v>164</v>
      </c>
      <c r="C10" s="1" t="s">
        <v>165</v>
      </c>
      <c r="D10" s="1" t="s">
        <v>154</v>
      </c>
      <c r="E10" s="1" t="s">
        <v>166</v>
      </c>
      <c r="F10" s="1" t="s">
        <v>140</v>
      </c>
      <c r="G10" s="1" t="s">
        <v>115</v>
      </c>
      <c r="H10" s="1" t="s">
        <v>116</v>
      </c>
      <c r="I10" s="1" t="s">
        <v>167</v>
      </c>
      <c r="J10" s="1" t="s">
        <v>118</v>
      </c>
      <c r="K10" s="1" t="s">
        <v>167</v>
      </c>
      <c r="L10" s="1" t="s">
        <v>167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168</v>
      </c>
      <c r="S10" s="1" t="s">
        <v>124</v>
      </c>
      <c r="T10" s="1" t="s">
        <v>125</v>
      </c>
      <c r="U10" s="1" t="s">
        <v>126</v>
      </c>
      <c r="V10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2023-04-01T01:12:35Z</dcterms:created>
  <dcterms:modified xsi:type="dcterms:W3CDTF">2023-04-01T01:25:51Z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03A5E251C655459FB1D5E33AAA2A61AF</vt:lpwstr>
  </property>
  <property fmtid="{D5CDD505-2E9C-101B-9397-08002B2CF9AE}" pid="3" name="KSOProductBuildVer">
    <vt:lpwstr>2052-11.1.0.13703</vt:lpwstr>
  </property>
</Properties>
</file>