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<sst xmlns="http://schemas.openxmlformats.org/spreadsheetml/2006/main" count="359" uniqueCount="171">
  <si>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</si>
  <si>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</si>
  <si>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</si>
  <si>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</si>
  <si>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</si>
  <si>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</si>
  <si>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</si>
  <si>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</si>
  <si>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</si>
  <si>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</si>
  <si>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</si>
  <si>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</si>
  <si>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</si>
  <si>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</si>
  <si>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</si>
  <si>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</si>
  <si>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</si>
  <si>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</si>
  <si>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</si>
  <si>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</si>
  <si>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</si>
  <si>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</si>
  <si>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</si>
  <si>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</si>
  <si>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</si>
  <si>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999223047066131	</t>
  </si>
  <si>
    <t>Ctrip</t>
  </si>
  <si>
    <t>正常</t>
  </si>
  <si>
    <t>[海口]全季酒店(海口东站店)(93874337)</t>
  </si>
  <si>
    <t>大床房&lt;至多8间&gt;&lt;2人入住&gt;</t>
  </si>
  <si>
    <t>CNY</t>
  </si>
  <si>
    <t>马子骞</t>
  </si>
  <si>
    <t>CA13744230404CNY</t>
  </si>
  <si>
    <t>未提现</t>
  </si>
  <si>
    <t>携程开票</t>
  </si>
  <si>
    <t xml:space="preserve">3099090	</t>
  </si>
  <si>
    <t xml:space="preserve">R5711992110805671001	</t>
  </si>
  <si>
    <t xml:space="preserve">999223075204887	</t>
  </si>
  <si>
    <t>[香港]香港九龙酒店(The Kowloon Hotel)(105479988)</t>
  </si>
  <si>
    <t>高级房&lt;至多8间&gt;&lt;连住2晚及以上&gt;&lt;2人入住&gt;</t>
  </si>
  <si>
    <t>SHI/PEIJUAN</t>
  </si>
  <si>
    <t xml:space="preserve">3107562	</t>
  </si>
  <si>
    <t xml:space="preserve">	</t>
  </si>
  <si>
    <t xml:space="preserve">999223188682428	</t>
  </si>
  <si>
    <t>[台北]台北国联大饭店(United Hotel)(80941615)</t>
  </si>
  <si>
    <t>豪华双床房&lt;2人入住&gt;</t>
  </si>
  <si>
    <t>garcia/arnel,garcia/arnel</t>
  </si>
  <si>
    <t xml:space="preserve">3135218	</t>
  </si>
  <si>
    <t xml:space="preserve">306973	</t>
  </si>
  <si>
    <t xml:space="preserve">999223188912211	</t>
  </si>
  <si>
    <t>[宜兰]烟波大饭店苏澳四季双泉馆(Lakeshore Hotel Suao)(81211050)</t>
  </si>
  <si>
    <t>豪华家庭房&lt;至多8间&gt;&lt;2人入住&gt;&lt;早餐&gt;</t>
  </si>
  <si>
    <t>CHO/Fongchuen</t>
  </si>
  <si>
    <t xml:space="preserve">3135266	</t>
  </si>
  <si>
    <t xml:space="preserve">999223258443497	</t>
  </si>
  <si>
    <t>[平塘]IU酒店(平塘迎宾大道店)(92483336)</t>
  </si>
  <si>
    <t>小U·超级双床房&lt;至多8间&gt;&lt;2人入住&gt;</t>
  </si>
  <si>
    <t>叶建平</t>
  </si>
  <si>
    <t xml:space="preserve">3154083	</t>
  </si>
  <si>
    <t xml:space="preserve">105140119864	</t>
  </si>
  <si>
    <t xml:space="preserve">999223258833631	</t>
  </si>
  <si>
    <t>[杭州]全季酒店(杭州滨江东信大道店)(93876140)</t>
  </si>
  <si>
    <t>零压—高级大床房&lt;至多8间&gt;&lt;2人入住&gt;</t>
  </si>
  <si>
    <t>王姝蓓</t>
  </si>
  <si>
    <t xml:space="preserve">3154216	</t>
  </si>
  <si>
    <t xml:space="preserve">R8915998111937364001	</t>
  </si>
  <si>
    <t xml:space="preserve">999223259726356	</t>
  </si>
  <si>
    <t>[花莲]花莲富野渡假酒店(Hoya Resort Hotel Hualien)(81210373)</t>
  </si>
  <si>
    <t>标准双床房&lt;至多8间&gt;&lt;2人入住&gt;&lt;早餐&gt;</t>
  </si>
  <si>
    <t>CHEN/TSAI  CHIA,CHEN/TSAI  CHIA</t>
  </si>
  <si>
    <t xml:space="preserve">3154534	</t>
  </si>
  <si>
    <t>取消</t>
  </si>
  <si>
    <t xml:space="preserve">999223260549758	</t>
  </si>
  <si>
    <t>[安康]锦江之星(安康高新运动公园店)(83902323)</t>
  </si>
  <si>
    <t>商务房C&lt;至多8间&gt;&lt;2人入住&gt;</t>
  </si>
  <si>
    <t>孙权权</t>
  </si>
  <si>
    <t xml:space="preserve">3154847	</t>
  </si>
  <si>
    <t xml:space="preserve">105140712014	</t>
  </si>
  <si>
    <t xml:space="preserve">999223263100980	</t>
  </si>
  <si>
    <t>[常州]星程酒店(常州怀德桥吾悦广场店)(93870660)</t>
  </si>
  <si>
    <t>商务大床房&lt;至多8间&gt;&lt;2人入住&gt;</t>
  </si>
  <si>
    <t>赵志强</t>
  </si>
  <si>
    <t xml:space="preserve">3155770	</t>
  </si>
  <si>
    <t xml:space="preserve">R9006457111971998001	</t>
  </si>
  <si>
    <t xml:space="preserve">999223233762781	</t>
  </si>
  <si>
    <t>退单</t>
  </si>
  <si>
    <t>[广州]上苑世贸酒店(广州白马服装城火车站地铁店)(92785057)</t>
  </si>
  <si>
    <t>越秀双床房&lt;至多8间&gt;&lt;2人入住&gt;</t>
  </si>
  <si>
    <t>薛理</t>
  </si>
  <si>
    <t xml:space="preserve">3148920	</t>
  </si>
  <si>
    <t>，</t>
  </si>
  <si>
    <t>999223233762781</t>
  </si>
  <si>
    <t>999223233762781此单多收401元退回</t>
  </si>
  <si>
    <t xml:space="preserve"> 7501 CNY</t>
  </si>
  <si>
    <t>A230404092134481</t>
  </si>
  <si>
    <t>A230404092202481</t>
  </si>
  <si>
    <t>A2304040922343605</t>
  </si>
  <si>
    <t>总计：7501元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</si>
  <si>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</si>
  <si>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</si>
  <si>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</si>
  <si>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</si>
  <si>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</si>
  <si>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</si>
  <si>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</si>
  <si>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</si>
  <si>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</si>
  <si>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</si>
  <si>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</si>
  <si>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</si>
  <si>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</si>
  <si>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</si>
  <si>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</si>
  <si>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</si>
  <si>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</si>
  <si>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</si>
  <si>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</si>
  <si>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2023-03-19</t>
  </si>
  <si>
    <t>3155770</t>
  </si>
  <si>
    <t>星程酒店(常州怀德桥吾悦广场店)</t>
  </si>
  <si>
    <t>2023-03-20</t>
  </si>
  <si>
    <t>退房日月结</t>
  </si>
  <si>
    <t>227.00</t>
  </si>
  <si>
    <t>RMB</t>
  </si>
  <si>
    <t>0</t>
  </si>
  <si>
    <t>0.00</t>
  </si>
  <si>
    <t>携程汇登国内直连</t>
  </si>
  <si>
    <t>01.011264</t>
  </si>
  <si>
    <t>2023-03-19 23:20:00</t>
  </si>
  <si>
    <t>否</t>
  </si>
  <si>
    <t>广州汇登信息科技有限公司</t>
  </si>
  <si>
    <t>直连</t>
  </si>
  <si>
    <t>中国</t>
  </si>
  <si>
    <t>3154847</t>
  </si>
  <si>
    <t>锦江之星(安康高新运动公园店)</t>
  </si>
  <si>
    <t>124.00</t>
  </si>
  <si>
    <t>2023-03-19 16:54:53</t>
  </si>
  <si>
    <t>3154216</t>
  </si>
  <si>
    <t>全季酒店(杭州滨江东信大道店)</t>
  </si>
  <si>
    <t>315.00</t>
  </si>
  <si>
    <t>2023-03-19 13:42:46</t>
  </si>
  <si>
    <t>3154083</t>
  </si>
  <si>
    <t>IU酒店(平塘迎宾大道店)</t>
  </si>
  <si>
    <t>184.00</t>
  </si>
  <si>
    <t>2023-03-19 13:02:38</t>
  </si>
  <si>
    <t>2023-03-14</t>
  </si>
  <si>
    <t>3135266</t>
  </si>
  <si>
    <t>烟波大饭店苏澳四季双泉馆</t>
  </si>
  <si>
    <t>CHO Fongchuen</t>
  </si>
  <si>
    <t>1402.00</t>
  </si>
  <si>
    <t>2023-03-14 23:42:45</t>
  </si>
  <si>
    <t>3135218</t>
  </si>
  <si>
    <t>台北国联大饭店</t>
  </si>
  <si>
    <t>garcia arnel,garcia arnel</t>
  </si>
  <si>
    <t>2023-03-16</t>
  </si>
  <si>
    <t>2835.00</t>
  </si>
  <si>
    <t>2023-03-14 23:26:38</t>
  </si>
  <si>
    <t>2023-03-08</t>
  </si>
  <si>
    <t>3107562</t>
  </si>
  <si>
    <t>香港九龙酒店</t>
  </si>
  <si>
    <t>SHI PEIJUAN</t>
  </si>
  <si>
    <t>2023-03-18</t>
  </si>
  <si>
    <t>1922.00</t>
  </si>
  <si>
    <t>2023-03-08 08:28:24</t>
  </si>
  <si>
    <t>直采</t>
  </si>
  <si>
    <t>2023-03-06</t>
  </si>
  <si>
    <t>3099090</t>
  </si>
  <si>
    <t>全季酒店(海口东站店)</t>
  </si>
  <si>
    <t>2023-03-17</t>
  </si>
  <si>
    <t>893.01</t>
  </si>
  <si>
    <t>2023-03-06 11:21:13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</si>
</sst>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45002</v>
      </c>
      <c r="G2" s="6">
        <v>45005</v>
      </c>
      <c r="H2" s="4">
        <v>1</v>
      </c>
      <c r="I2" s="4">
        <v>3</v>
      </c>
      <c r="J2" s="4">
        <v>3</v>
      </c>
      <c r="K2" s="4" t="s">
        <v>30</v>
      </c>
      <c r="L2" s="4">
        <v>893</v>
      </c>
      <c r="M2" s="4">
        <v>893</v>
      </c>
      <c r="N2" s="4" t="s">
        <v>31</v>
      </c>
      <c r="O2" s="4" t="s">
        <v>32</v>
      </c>
      <c r="P2" s="4" t="s">
        <v>33</v>
      </c>
      <c r="Q2" s="4">
        <v>0</v>
      </c>
      <c r="R2" s="7">
        <v>44991</v>
      </c>
      <c r="S2" s="6">
        <v>45020</v>
      </c>
      <c r="T2" s="4" t="s">
        <v>34</v>
      </c>
      <c r="U2" s="4">
        <v>893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45003</v>
      </c>
      <c r="G3" s="6">
        <v>45005</v>
      </c>
      <c r="H3" s="4">
        <v>1</v>
      </c>
      <c r="I3" s="4">
        <v>2</v>
      </c>
      <c r="J3" s="4">
        <v>2</v>
      </c>
      <c r="K3" s="4" t="s">
        <v>30</v>
      </c>
      <c r="L3" s="4">
        <v>1922</v>
      </c>
      <c r="M3" s="4">
        <v>1922</v>
      </c>
      <c r="N3" s="4" t="s">
        <v>40</v>
      </c>
      <c r="O3" s="4" t="s">
        <v>32</v>
      </c>
      <c r="P3" s="4" t="s">
        <v>33</v>
      </c>
      <c r="Q3" s="4">
        <v>0</v>
      </c>
      <c r="R3" s="7">
        <v>44993</v>
      </c>
      <c r="S3" s="6">
        <v>45020</v>
      </c>
      <c r="T3" s="4" t="s">
        <v>34</v>
      </c>
      <c r="U3" s="4">
        <v>1922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45001</v>
      </c>
      <c r="G4" s="6">
        <v>45005</v>
      </c>
      <c r="H4" s="4">
        <v>1</v>
      </c>
      <c r="I4" s="4">
        <v>4</v>
      </c>
      <c r="J4" s="4">
        <v>4</v>
      </c>
      <c r="K4" s="4" t="s">
        <v>30</v>
      </c>
      <c r="L4" s="4">
        <v>2835</v>
      </c>
      <c r="M4" s="4">
        <v>2835</v>
      </c>
      <c r="N4" s="4" t="s">
        <v>46</v>
      </c>
      <c r="O4" s="4" t="s">
        <v>32</v>
      </c>
      <c r="P4" s="4" t="s">
        <v>33</v>
      </c>
      <c r="Q4" s="4">
        <v>0</v>
      </c>
      <c r="R4" s="7">
        <v>44999</v>
      </c>
      <c r="S4" s="6">
        <v>45020</v>
      </c>
      <c r="T4" s="4" t="s">
        <v>34</v>
      </c>
      <c r="U4" s="4">
        <v>2835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45004</v>
      </c>
      <c r="G5" s="6">
        <v>45005</v>
      </c>
      <c r="H5" s="4">
        <v>1</v>
      </c>
      <c r="I5" s="4">
        <v>1</v>
      </c>
      <c r="J5" s="4">
        <v>1</v>
      </c>
      <c r="K5" s="4" t="s">
        <v>30</v>
      </c>
      <c r="L5" s="4">
        <v>1402</v>
      </c>
      <c r="M5" s="4">
        <v>1402</v>
      </c>
      <c r="N5" s="4" t="s">
        <v>52</v>
      </c>
      <c r="O5" s="4" t="s">
        <v>32</v>
      </c>
      <c r="P5" s="4" t="s">
        <v>33</v>
      </c>
      <c r="Q5" s="4">
        <v>0</v>
      </c>
      <c r="R5" s="7">
        <v>44999</v>
      </c>
      <c r="S5" s="6">
        <v>45020</v>
      </c>
      <c r="T5" s="4" t="s">
        <v>34</v>
      </c>
      <c r="U5" s="4">
        <v>1402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45004</v>
      </c>
      <c r="G6" s="6">
        <v>45005</v>
      </c>
      <c r="H6" s="4">
        <v>1</v>
      </c>
      <c r="I6" s="4">
        <v>1</v>
      </c>
      <c r="J6" s="4">
        <v>1</v>
      </c>
      <c r="K6" s="4" t="s">
        <v>30</v>
      </c>
      <c r="L6" s="4">
        <v>184</v>
      </c>
      <c r="M6" s="4">
        <v>184</v>
      </c>
      <c r="N6" s="4" t="s">
        <v>57</v>
      </c>
      <c r="O6" s="4" t="s">
        <v>32</v>
      </c>
      <c r="P6" s="4" t="s">
        <v>33</v>
      </c>
      <c r="Q6" s="4">
        <v>0</v>
      </c>
      <c r="R6" s="7">
        <v>45004</v>
      </c>
      <c r="S6" s="6">
        <v>45020</v>
      </c>
      <c r="T6" s="4" t="s">
        <v>34</v>
      </c>
      <c r="U6" s="4">
        <v>184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45004</v>
      </c>
      <c r="G7" s="6">
        <v>45005</v>
      </c>
      <c r="H7" s="4">
        <v>1</v>
      </c>
      <c r="I7" s="4">
        <v>1</v>
      </c>
      <c r="J7" s="4">
        <v>1</v>
      </c>
      <c r="K7" s="4" t="s">
        <v>30</v>
      </c>
      <c r="L7" s="4">
        <v>315</v>
      </c>
      <c r="M7" s="4">
        <v>315</v>
      </c>
      <c r="N7" s="4" t="s">
        <v>63</v>
      </c>
      <c r="O7" s="4" t="s">
        <v>32</v>
      </c>
      <c r="P7" s="4" t="s">
        <v>33</v>
      </c>
      <c r="Q7" s="4">
        <v>0</v>
      </c>
      <c r="R7" s="7">
        <v>45004</v>
      </c>
      <c r="S7" s="6">
        <v>45020</v>
      </c>
      <c r="T7" s="4" t="s">
        <v>34</v>
      </c>
      <c r="U7" s="4">
        <v>315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45004</v>
      </c>
      <c r="G8" s="6">
        <v>45005</v>
      </c>
      <c r="H8" s="4">
        <v>1</v>
      </c>
      <c r="I8" s="4">
        <v>1</v>
      </c>
      <c r="J8" s="4">
        <v>1</v>
      </c>
      <c r="K8" s="4" t="s">
        <v>30</v>
      </c>
      <c r="L8" s="4">
        <v>383</v>
      </c>
      <c r="M8" s="4">
        <v>383</v>
      </c>
      <c r="N8" s="4" t="s">
        <v>69</v>
      </c>
      <c r="O8" s="4" t="s">
        <v>32</v>
      </c>
      <c r="P8" s="4" t="s">
        <v>33</v>
      </c>
      <c r="Q8" s="4">
        <v>0</v>
      </c>
      <c r="R8" s="7">
        <v>45004</v>
      </c>
      <c r="S8" s="6">
        <v>45020</v>
      </c>
      <c r="T8" s="4" t="s">
        <v>34</v>
      </c>
      <c r="U8" s="4">
        <v>383</v>
      </c>
      <c r="V8" s="4">
        <v>0</v>
      </c>
      <c r="W8" s="4">
        <v>0</v>
      </c>
      <c r="X8" s="4" t="s">
        <v>70</v>
      </c>
      <c r="Y8" s="4" t="s">
        <v>42</v>
      </c>
    </row>
    <row r="9" s="4" customFormat="1" spans="1:25">
      <c r="A9" s="4" t="s">
        <v>66</v>
      </c>
      <c r="B9" s="4" t="s">
        <v>26</v>
      </c>
      <c r="C9" s="4" t="s">
        <v>71</v>
      </c>
      <c r="D9" s="4" t="s">
        <v>67</v>
      </c>
      <c r="E9" s="4" t="s">
        <v>68</v>
      </c>
      <c r="F9" s="6">
        <v>45004</v>
      </c>
      <c r="G9" s="6">
        <v>45005</v>
      </c>
      <c r="H9" s="4">
        <v>1</v>
      </c>
      <c r="I9" s="4">
        <v>1</v>
      </c>
      <c r="J9" s="4">
        <v>1</v>
      </c>
      <c r="K9" s="4" t="s">
        <v>30</v>
      </c>
      <c r="L9" s="4">
        <v>-383</v>
      </c>
      <c r="M9" s="4">
        <v>-383</v>
      </c>
      <c r="N9" s="4" t="s">
        <v>69</v>
      </c>
      <c r="O9" s="4" t="s">
        <v>32</v>
      </c>
      <c r="P9" s="4" t="s">
        <v>33</v>
      </c>
      <c r="Q9" s="4">
        <v>0</v>
      </c>
      <c r="R9" s="7">
        <v>45004</v>
      </c>
      <c r="S9" s="6">
        <v>45020</v>
      </c>
      <c r="T9" s="4" t="s">
        <v>34</v>
      </c>
      <c r="U9" s="4">
        <v>-383</v>
      </c>
      <c r="V9" s="4">
        <v>0</v>
      </c>
      <c r="W9" s="4">
        <v>0</v>
      </c>
      <c r="X9" s="4" t="s">
        <v>70</v>
      </c>
      <c r="Y9" s="4" t="s">
        <v>42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45004</v>
      </c>
      <c r="G10" s="6">
        <v>45005</v>
      </c>
      <c r="H10" s="4">
        <v>1</v>
      </c>
      <c r="I10" s="4">
        <v>1</v>
      </c>
      <c r="J10" s="4">
        <v>1</v>
      </c>
      <c r="K10" s="4" t="s">
        <v>30</v>
      </c>
      <c r="L10" s="4">
        <v>124</v>
      </c>
      <c r="M10" s="4">
        <v>124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45004</v>
      </c>
      <c r="S10" s="6">
        <v>45020</v>
      </c>
      <c r="T10" s="4" t="s">
        <v>34</v>
      </c>
      <c r="U10" s="4">
        <v>124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45004</v>
      </c>
      <c r="G11" s="6">
        <v>45005</v>
      </c>
      <c r="H11" s="4">
        <v>1</v>
      </c>
      <c r="I11" s="4">
        <v>1</v>
      </c>
      <c r="J11" s="4">
        <v>1</v>
      </c>
      <c r="K11" s="4" t="s">
        <v>30</v>
      </c>
      <c r="L11" s="4">
        <v>227</v>
      </c>
      <c r="M11" s="4">
        <v>227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45004</v>
      </c>
      <c r="S11" s="6">
        <v>45020</v>
      </c>
      <c r="T11" s="4" t="s">
        <v>34</v>
      </c>
      <c r="U11" s="4">
        <v>227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85</v>
      </c>
      <c r="D12" s="4" t="s">
        <v>86</v>
      </c>
      <c r="E12" s="4" t="s">
        <v>87</v>
      </c>
      <c r="F12" s="6">
        <v>45002</v>
      </c>
      <c r="G12" s="6">
        <v>45003</v>
      </c>
      <c r="H12" s="4">
        <v>1</v>
      </c>
      <c r="I12" s="4">
        <v>1</v>
      </c>
      <c r="J12" s="4">
        <v>1</v>
      </c>
      <c r="K12" s="4" t="s">
        <v>30</v>
      </c>
      <c r="L12" s="4">
        <v>-401</v>
      </c>
      <c r="M12" s="4">
        <v>-401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45002.9606597222</v>
      </c>
      <c r="S12" s="6">
        <v>45020</v>
      </c>
      <c r="T12" s="4" t="s">
        <v>34</v>
      </c>
      <c r="U12" s="4">
        <v>-401</v>
      </c>
      <c r="V12" s="4">
        <v>0</v>
      </c>
      <c r="W12" s="4">
        <v>0</v>
      </c>
      <c r="X12" s="4" t="s">
        <v>89</v>
      </c>
      <c r="Y12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8" sqref="A18:C2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5">
        <v>999223047066131</v>
      </c>
      <c r="B2" s="6">
        <v>45002</v>
      </c>
      <c r="C2" s="6">
        <v>45005</v>
      </c>
      <c r="D2" s="4">
        <v>893</v>
      </c>
      <c r="E2" s="4" t="str">
        <f>VLOOKUP(A2,HOP!A:L,12,0)</f>
        <v>893.01</v>
      </c>
      <c r="F2" s="4" t="str">
        <f>VLOOKUP(A2,HOP!A:C,3,0)</f>
        <v>3099090</v>
      </c>
      <c r="G2" s="4">
        <f>D2-E2</f>
        <v>-0.00999999999999091</v>
      </c>
      <c r="H2" s="4" t="str">
        <f>$H$1&amp;F2</f>
        <v>，3099090</v>
      </c>
      <c r="I2" s="4" t="str">
        <f>VLOOKUP(A2,HOP!A:U,21,0)</f>
        <v>直连</v>
      </c>
    </row>
    <row r="3" s="4" customFormat="1" spans="1:9">
      <c r="A3" s="5">
        <v>999223075204887</v>
      </c>
      <c r="B3" s="6">
        <v>45003</v>
      </c>
      <c r="C3" s="6">
        <v>45005</v>
      </c>
      <c r="D3" s="4">
        <v>1922</v>
      </c>
      <c r="E3" s="4" t="str">
        <f>VLOOKUP(A3,HOP!A:L,12,0)</f>
        <v>1922.00</v>
      </c>
      <c r="F3" s="4" t="str">
        <f>VLOOKUP(A3,HOP!A:C,3,0)</f>
        <v>3107562</v>
      </c>
      <c r="G3" s="4">
        <f t="shared" ref="G3:G11" si="0">D3-E3</f>
        <v>0</v>
      </c>
      <c r="H3" s="4" t="str">
        <f t="shared" ref="H3:H11" si="1">$H$1&amp;F3</f>
        <v>，3107562</v>
      </c>
      <c r="I3" s="4" t="str">
        <f>VLOOKUP(A3,HOP!A:U,21,0)</f>
        <v>直采</v>
      </c>
    </row>
    <row r="4" s="4" customFormat="1" spans="1:9">
      <c r="A4" s="5">
        <v>999223188682428</v>
      </c>
      <c r="B4" s="6">
        <v>45001</v>
      </c>
      <c r="C4" s="6">
        <v>45005</v>
      </c>
      <c r="D4" s="4">
        <v>2835</v>
      </c>
      <c r="E4" s="4" t="str">
        <f>VLOOKUP(A4,HOP!A:L,12,0)</f>
        <v>2835.00</v>
      </c>
      <c r="F4" s="4" t="str">
        <f>VLOOKUP(A4,HOP!A:C,3,0)</f>
        <v>3135218</v>
      </c>
      <c r="G4" s="4">
        <f t="shared" si="0"/>
        <v>0</v>
      </c>
      <c r="H4" s="4" t="str">
        <f t="shared" si="1"/>
        <v>，3135218</v>
      </c>
      <c r="I4" s="4" t="str">
        <f>VLOOKUP(A4,HOP!A:U,21,0)</f>
        <v>直连</v>
      </c>
    </row>
    <row r="5" s="4" customFormat="1" spans="1:9">
      <c r="A5" s="5">
        <v>999223188912211</v>
      </c>
      <c r="B5" s="6">
        <v>45004</v>
      </c>
      <c r="C5" s="6">
        <v>45005</v>
      </c>
      <c r="D5" s="4">
        <v>1402</v>
      </c>
      <c r="E5" s="4" t="str">
        <f>VLOOKUP(A5,HOP!A:L,12,0)</f>
        <v>1402.00</v>
      </c>
      <c r="F5" s="4" t="str">
        <f>VLOOKUP(A5,HOP!A:C,3,0)</f>
        <v>3135266</v>
      </c>
      <c r="G5" s="4">
        <f t="shared" si="0"/>
        <v>0</v>
      </c>
      <c r="H5" s="4" t="str">
        <f t="shared" si="1"/>
        <v>，3135266</v>
      </c>
      <c r="I5" s="4" t="str">
        <f>VLOOKUP(A5,HOP!A:U,21,0)</f>
        <v>直连</v>
      </c>
    </row>
    <row r="6" s="4" customFormat="1" spans="1:9">
      <c r="A6" s="5">
        <v>999223258443497</v>
      </c>
      <c r="B6" s="6">
        <v>45004</v>
      </c>
      <c r="C6" s="6">
        <v>45005</v>
      </c>
      <c r="D6" s="4">
        <v>184</v>
      </c>
      <c r="E6" s="4" t="str">
        <f>VLOOKUP(A6,HOP!A:L,12,0)</f>
        <v>184.00</v>
      </c>
      <c r="F6" s="4" t="str">
        <f>VLOOKUP(A6,HOP!A:C,3,0)</f>
        <v>3154083</v>
      </c>
      <c r="G6" s="4">
        <f t="shared" si="0"/>
        <v>0</v>
      </c>
      <c r="H6" s="4" t="str">
        <f t="shared" si="1"/>
        <v>，3154083</v>
      </c>
      <c r="I6" s="4" t="str">
        <f>VLOOKUP(A6,HOP!A:U,21,0)</f>
        <v>直连</v>
      </c>
    </row>
    <row r="7" s="4" customFormat="1" spans="1:9">
      <c r="A7" s="5">
        <v>999223258833631</v>
      </c>
      <c r="B7" s="6">
        <v>45004</v>
      </c>
      <c r="C7" s="6">
        <v>45005</v>
      </c>
      <c r="D7" s="4">
        <v>315</v>
      </c>
      <c r="E7" s="4" t="str">
        <f>VLOOKUP(A7,HOP!A:L,12,0)</f>
        <v>315.00</v>
      </c>
      <c r="F7" s="4" t="str">
        <f>VLOOKUP(A7,HOP!A:C,3,0)</f>
        <v>3154216</v>
      </c>
      <c r="G7" s="4">
        <f t="shared" si="0"/>
        <v>0</v>
      </c>
      <c r="H7" s="4" t="str">
        <f t="shared" si="1"/>
        <v>，3154216</v>
      </c>
      <c r="I7" s="4" t="str">
        <f>VLOOKUP(A7,HOP!A:U,21,0)</f>
        <v>直连</v>
      </c>
    </row>
    <row r="8" s="4" customFormat="1" hidden="1" spans="1:9">
      <c r="A8" s="5">
        <v>999223259726356</v>
      </c>
      <c r="B8" s="6">
        <v>45004</v>
      </c>
      <c r="C8" s="6">
        <v>45005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999223260549758</v>
      </c>
      <c r="B9" s="6">
        <v>45004</v>
      </c>
      <c r="C9" s="6">
        <v>45005</v>
      </c>
      <c r="D9" s="4">
        <v>124</v>
      </c>
      <c r="E9" s="4" t="str">
        <f>VLOOKUP(A9,HOP!A:L,12,0)</f>
        <v>124.00</v>
      </c>
      <c r="F9" s="4" t="str">
        <f>VLOOKUP(A9,HOP!A:C,3,0)</f>
        <v>3154847</v>
      </c>
      <c r="G9" s="4">
        <f t="shared" si="0"/>
        <v>0</v>
      </c>
      <c r="H9" s="4" t="str">
        <f t="shared" si="1"/>
        <v>，3154847</v>
      </c>
      <c r="I9" s="4" t="str">
        <f>VLOOKUP(A9,HOP!A:U,21,0)</f>
        <v>直连</v>
      </c>
    </row>
    <row r="10" s="4" customFormat="1" spans="1:9">
      <c r="A10" s="5">
        <v>999223263100980</v>
      </c>
      <c r="B10" s="6">
        <v>45004</v>
      </c>
      <c r="C10" s="6">
        <v>45005</v>
      </c>
      <c r="D10" s="4">
        <v>227</v>
      </c>
      <c r="E10" s="4" t="str">
        <f>VLOOKUP(A10,HOP!A:L,12,0)</f>
        <v>227.00</v>
      </c>
      <c r="F10" s="4" t="str">
        <f>VLOOKUP(A10,HOP!A:C,3,0)</f>
        <v>3155770</v>
      </c>
      <c r="G10" s="4">
        <f t="shared" si="0"/>
        <v>0</v>
      </c>
      <c r="H10" s="4" t="str">
        <f t="shared" si="1"/>
        <v>，3155770</v>
      </c>
      <c r="I10" s="4" t="str">
        <f>VLOOKUP(A10,HOP!A:U,21,0)</f>
        <v>直连</v>
      </c>
    </row>
    <row r="11" s="4" customFormat="1" spans="1:10">
      <c r="A11" s="8" t="s">
        <v>91</v>
      </c>
      <c r="B11" s="6">
        <v>45002</v>
      </c>
      <c r="C11" s="6">
        <v>45003</v>
      </c>
      <c r="D11" s="4">
        <v>-401</v>
      </c>
      <c r="E11" s="4" t="e">
        <f>VLOOKUP(A11,HOP!A:L,12,0)</f>
        <v>#N/A</v>
      </c>
      <c r="F11" s="4">
        <v>3148920</v>
      </c>
      <c r="G11" s="4" t="e">
        <f t="shared" si="0"/>
        <v>#N/A</v>
      </c>
      <c r="H11" s="4" t="str">
        <f t="shared" si="1"/>
        <v>，3148920</v>
      </c>
      <c r="I11" s="4" t="e">
        <f>VLOOKUP(A11,HOP!A:U,21,0)</f>
        <v>#N/A</v>
      </c>
      <c r="J11" s="4" t="s">
        <v>92</v>
      </c>
    </row>
    <row r="13" spans="4:4">
      <c r="D13" s="4">
        <f>SUM(D2:D12)</f>
        <v>7501</v>
      </c>
    </row>
    <row r="15" spans="4:4">
      <c r="D15" s="4" t="s">
        <v>93</v>
      </c>
    </row>
    <row r="18" spans="1:3">
      <c r="A18" s="4" t="s">
        <v>94</v>
      </c>
      <c r="C18" s="4">
        <v>1922</v>
      </c>
    </row>
    <row r="19" spans="1:3">
      <c r="A19" s="4" t="s">
        <v>95</v>
      </c>
      <c r="C19" s="4">
        <v>5980</v>
      </c>
    </row>
    <row r="20" spans="1:3">
      <c r="A20" s="4" t="s">
        <v>96</v>
      </c>
      <c r="C20" s="4">
        <v>-401</v>
      </c>
    </row>
    <row r="21" spans="1:3">
      <c r="A21" s="4" t="s">
        <v>97</v>
      </c>
      <c r="C21" s="4">
        <f>SUBTOTAL(9,C18:C20)</f>
        <v>7501</v>
      </c>
    </row>
  </sheetData>
  <autoFilter ref="A1:XFD15">
    <filterColumn colId="3">
      <filters blank="1">
        <filter val="-401"/>
        <filter val="7501"/>
        <filter val="1402"/>
        <filter val="1922"/>
        <filter val="893"/>
        <filter val="124"/>
        <filter val="184"/>
        <filter val="315"/>
        <filter val="2835"/>
        <filter val="227"/>
        <filter val="7501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3">
        <v>999223263100980</v>
      </c>
      <c r="B2" s="1" t="s">
        <v>117</v>
      </c>
      <c r="C2" s="1" t="s">
        <v>118</v>
      </c>
      <c r="D2" s="1" t="s">
        <v>119</v>
      </c>
      <c r="E2" s="1" t="s">
        <v>81</v>
      </c>
      <c r="F2" s="1" t="s">
        <v>117</v>
      </c>
      <c r="G2" s="1" t="s">
        <v>120</v>
      </c>
      <c r="H2" s="1" t="s">
        <v>121</v>
      </c>
      <c r="I2" s="1" t="s">
        <v>122</v>
      </c>
      <c r="J2" s="1" t="s">
        <v>123</v>
      </c>
      <c r="K2" s="1" t="s">
        <v>122</v>
      </c>
      <c r="L2" s="1" t="s">
        <v>122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  <c r="V2" s="1" t="s">
        <v>132</v>
      </c>
    </row>
    <row r="3" s="1" customFormat="1" spans="1:22">
      <c r="A3" s="3">
        <v>999223260549758</v>
      </c>
      <c r="B3" s="1" t="s">
        <v>117</v>
      </c>
      <c r="C3" s="1" t="s">
        <v>133</v>
      </c>
      <c r="D3" s="1" t="s">
        <v>134</v>
      </c>
      <c r="E3" s="1" t="s">
        <v>75</v>
      </c>
      <c r="F3" s="1" t="s">
        <v>117</v>
      </c>
      <c r="G3" s="1" t="s">
        <v>120</v>
      </c>
      <c r="H3" s="1" t="s">
        <v>121</v>
      </c>
      <c r="I3" s="1" t="s">
        <v>135</v>
      </c>
      <c r="J3" s="1" t="s">
        <v>123</v>
      </c>
      <c r="K3" s="1" t="s">
        <v>135</v>
      </c>
      <c r="L3" s="1" t="s">
        <v>135</v>
      </c>
      <c r="M3" s="1" t="s">
        <v>124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136</v>
      </c>
      <c r="S3" s="1" t="s">
        <v>129</v>
      </c>
      <c r="T3" s="1" t="s">
        <v>130</v>
      </c>
      <c r="U3" s="1" t="s">
        <v>131</v>
      </c>
      <c r="V3" s="1" t="s">
        <v>132</v>
      </c>
    </row>
    <row r="4" s="1" customFormat="1" spans="1:22">
      <c r="A4" s="3">
        <v>999223258833631</v>
      </c>
      <c r="B4" s="1" t="s">
        <v>117</v>
      </c>
      <c r="C4" s="1" t="s">
        <v>137</v>
      </c>
      <c r="D4" s="1" t="s">
        <v>138</v>
      </c>
      <c r="E4" s="1" t="s">
        <v>63</v>
      </c>
      <c r="F4" s="1" t="s">
        <v>117</v>
      </c>
      <c r="G4" s="1" t="s">
        <v>120</v>
      </c>
      <c r="H4" s="1" t="s">
        <v>121</v>
      </c>
      <c r="I4" s="1" t="s">
        <v>139</v>
      </c>
      <c r="J4" s="1" t="s">
        <v>123</v>
      </c>
      <c r="K4" s="1" t="s">
        <v>139</v>
      </c>
      <c r="L4" s="1" t="s">
        <v>139</v>
      </c>
      <c r="M4" s="1" t="s">
        <v>124</v>
      </c>
      <c r="N4" s="1" t="s">
        <v>124</v>
      </c>
      <c r="O4" s="1" t="s">
        <v>125</v>
      </c>
      <c r="P4" s="1" t="s">
        <v>126</v>
      </c>
      <c r="Q4" s="1" t="s">
        <v>127</v>
      </c>
      <c r="R4" s="1" t="s">
        <v>140</v>
      </c>
      <c r="S4" s="1" t="s">
        <v>129</v>
      </c>
      <c r="T4" s="1" t="s">
        <v>130</v>
      </c>
      <c r="U4" s="1" t="s">
        <v>131</v>
      </c>
      <c r="V4" s="1" t="s">
        <v>132</v>
      </c>
    </row>
    <row r="5" s="1" customFormat="1" spans="1:22">
      <c r="A5" s="3">
        <v>999223258443497</v>
      </c>
      <c r="B5" s="1" t="s">
        <v>117</v>
      </c>
      <c r="C5" s="1" t="s">
        <v>141</v>
      </c>
      <c r="D5" s="1" t="s">
        <v>142</v>
      </c>
      <c r="E5" s="1" t="s">
        <v>57</v>
      </c>
      <c r="F5" s="1" t="s">
        <v>117</v>
      </c>
      <c r="G5" s="1" t="s">
        <v>120</v>
      </c>
      <c r="H5" s="1" t="s">
        <v>121</v>
      </c>
      <c r="I5" s="1" t="s">
        <v>143</v>
      </c>
      <c r="J5" s="1" t="s">
        <v>123</v>
      </c>
      <c r="K5" s="1" t="s">
        <v>143</v>
      </c>
      <c r="L5" s="1" t="s">
        <v>143</v>
      </c>
      <c r="M5" s="1" t="s">
        <v>124</v>
      </c>
      <c r="N5" s="1" t="s">
        <v>124</v>
      </c>
      <c r="O5" s="1" t="s">
        <v>125</v>
      </c>
      <c r="P5" s="1" t="s">
        <v>126</v>
      </c>
      <c r="Q5" s="1" t="s">
        <v>127</v>
      </c>
      <c r="R5" s="1" t="s">
        <v>144</v>
      </c>
      <c r="S5" s="1" t="s">
        <v>129</v>
      </c>
      <c r="T5" s="1" t="s">
        <v>130</v>
      </c>
      <c r="U5" s="1" t="s">
        <v>131</v>
      </c>
      <c r="V5" s="1" t="s">
        <v>132</v>
      </c>
    </row>
    <row r="6" s="1" customFormat="1" spans="1:22">
      <c r="A6" s="3">
        <v>999223188912211</v>
      </c>
      <c r="B6" s="1" t="s">
        <v>145</v>
      </c>
      <c r="C6" s="1" t="s">
        <v>146</v>
      </c>
      <c r="D6" s="1" t="s">
        <v>147</v>
      </c>
      <c r="E6" s="1" t="s">
        <v>148</v>
      </c>
      <c r="F6" s="1" t="s">
        <v>117</v>
      </c>
      <c r="G6" s="1" t="s">
        <v>120</v>
      </c>
      <c r="H6" s="1" t="s">
        <v>121</v>
      </c>
      <c r="I6" s="1" t="s">
        <v>149</v>
      </c>
      <c r="J6" s="1" t="s">
        <v>123</v>
      </c>
      <c r="K6" s="1" t="s">
        <v>149</v>
      </c>
      <c r="L6" s="1" t="s">
        <v>149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127</v>
      </c>
      <c r="R6" s="1" t="s">
        <v>150</v>
      </c>
      <c r="S6" s="1" t="s">
        <v>129</v>
      </c>
      <c r="T6" s="1" t="s">
        <v>130</v>
      </c>
      <c r="U6" s="1" t="s">
        <v>131</v>
      </c>
      <c r="V6" s="1" t="s">
        <v>132</v>
      </c>
    </row>
    <row r="7" s="1" customFormat="1" spans="1:22">
      <c r="A7" s="3">
        <v>999223188682428</v>
      </c>
      <c r="B7" s="1" t="s">
        <v>145</v>
      </c>
      <c r="C7" s="1" t="s">
        <v>151</v>
      </c>
      <c r="D7" s="1" t="s">
        <v>152</v>
      </c>
      <c r="E7" s="1" t="s">
        <v>153</v>
      </c>
      <c r="F7" s="1" t="s">
        <v>154</v>
      </c>
      <c r="G7" s="1" t="s">
        <v>120</v>
      </c>
      <c r="H7" s="1" t="s">
        <v>121</v>
      </c>
      <c r="I7" s="1" t="s">
        <v>155</v>
      </c>
      <c r="J7" s="1" t="s">
        <v>123</v>
      </c>
      <c r="K7" s="1" t="s">
        <v>155</v>
      </c>
      <c r="L7" s="1" t="s">
        <v>155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127</v>
      </c>
      <c r="R7" s="1" t="s">
        <v>156</v>
      </c>
      <c r="S7" s="1" t="s">
        <v>129</v>
      </c>
      <c r="T7" s="1" t="s">
        <v>130</v>
      </c>
      <c r="U7" s="1" t="s">
        <v>131</v>
      </c>
      <c r="V7" s="1" t="s">
        <v>132</v>
      </c>
    </row>
    <row r="8" s="1" customFormat="1" spans="1:22">
      <c r="A8" s="3">
        <v>999223075204887</v>
      </c>
      <c r="B8" s="1" t="s">
        <v>157</v>
      </c>
      <c r="C8" s="1" t="s">
        <v>158</v>
      </c>
      <c r="D8" s="1" t="s">
        <v>159</v>
      </c>
      <c r="E8" s="1" t="s">
        <v>160</v>
      </c>
      <c r="F8" s="1" t="s">
        <v>161</v>
      </c>
      <c r="G8" s="1" t="s">
        <v>120</v>
      </c>
      <c r="H8" s="1" t="s">
        <v>121</v>
      </c>
      <c r="I8" s="1" t="s">
        <v>162</v>
      </c>
      <c r="J8" s="1" t="s">
        <v>123</v>
      </c>
      <c r="K8" s="1" t="s">
        <v>162</v>
      </c>
      <c r="L8" s="1" t="s">
        <v>162</v>
      </c>
      <c r="M8" s="1" t="s">
        <v>124</v>
      </c>
      <c r="N8" s="1" t="s">
        <v>124</v>
      </c>
      <c r="O8" s="1" t="s">
        <v>125</v>
      </c>
      <c r="P8" s="1" t="s">
        <v>126</v>
      </c>
      <c r="Q8" s="1" t="s">
        <v>127</v>
      </c>
      <c r="R8" s="1" t="s">
        <v>163</v>
      </c>
      <c r="S8" s="1" t="s">
        <v>129</v>
      </c>
      <c r="T8" s="1" t="s">
        <v>130</v>
      </c>
      <c r="U8" s="1" t="s">
        <v>164</v>
      </c>
      <c r="V8" s="1" t="s">
        <v>132</v>
      </c>
    </row>
    <row r="9" s="1" customFormat="1" spans="1:22">
      <c r="A9" s="3">
        <v>999223047066131</v>
      </c>
      <c r="B9" s="1" t="s">
        <v>165</v>
      </c>
      <c r="C9" s="1" t="s">
        <v>166</v>
      </c>
      <c r="D9" s="1" t="s">
        <v>167</v>
      </c>
      <c r="E9" s="1" t="s">
        <v>31</v>
      </c>
      <c r="F9" s="1" t="s">
        <v>168</v>
      </c>
      <c r="G9" s="1" t="s">
        <v>120</v>
      </c>
      <c r="H9" s="1" t="s">
        <v>121</v>
      </c>
      <c r="I9" s="1" t="s">
        <v>169</v>
      </c>
      <c r="J9" s="1" t="s">
        <v>123</v>
      </c>
      <c r="K9" s="1" t="s">
        <v>169</v>
      </c>
      <c r="L9" s="1" t="s">
        <v>169</v>
      </c>
      <c r="M9" s="1" t="s">
        <v>124</v>
      </c>
      <c r="N9" s="1" t="s">
        <v>124</v>
      </c>
      <c r="O9" s="1" t="s">
        <v>125</v>
      </c>
      <c r="P9" s="1" t="s">
        <v>126</v>
      </c>
      <c r="Q9" s="1" t="s">
        <v>127</v>
      </c>
      <c r="R9" s="1" t="s">
        <v>170</v>
      </c>
      <c r="S9" s="1" t="s">
        <v>129</v>
      </c>
      <c r="T9" s="1" t="s">
        <v>130</v>
      </c>
      <c r="U9" s="1" t="s">
        <v>131</v>
      </c>
      <c r="V9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2023-04-04T01:17:39Z</dcterms:created>
  <dcterms:modified xsi:type="dcterms:W3CDTF">2023-04-04T01:24:17Z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1DFFB4CCF6654A5B9D709FEC01224D05</vt:lpwstr>
  </property>
  <property fmtid="{D5CDD505-2E9C-101B-9397-08002B2CF9AE}" pid="3" name="KSOProductBuildVer">
    <vt:lpwstr>2052-11.1.0.13703</vt:lpwstr>
  </property>
</Properties>
</file>