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<sst xmlns="http://schemas.openxmlformats.org/spreadsheetml/2006/main" count="523" uniqueCount="220">
  <si>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</si>
  <si>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</si>
  <si>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</si>
  <si>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</si>
  <si>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</si>
  <si>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</si>
  <si>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</si>
  <si>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</si>
  <si>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</si>
  <si>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</si>
  <si>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</si>
  <si>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</si>
  <si>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</si>
  <si>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</si>
  <si>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</si>
  <si>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</si>
  <si>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</si>
  <si>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</si>
  <si>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</si>
  <si>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</si>
  <si>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</si>
  <si>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</si>
  <si>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</si>
  <si>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</si>
  <si>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</si>
  <si>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999222979467225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</si>
  <si>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</si>
  <si>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</si>
  <si>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</si>
  <si>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</si>
  <si>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</si>
  <si>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彭忠莉</t>
  </si>
  <si>
    <t>CA363230405CNY</t>
  </si>
  <si>
    <t>未提现</t>
  </si>
  <si>
    <t>携程开票</t>
  </si>
  <si>
    <t xml:space="preserve">	</t>
  </si>
  <si>
    <t xml:space="preserve">999223224636267	</t>
  </si>
  <si>
    <t>[香港]香港园景轩(Garden View Hong Kong)(17080981)</t>
  </si>
  <si>
    <t>高级客房&lt;双人入住&gt;&lt;内宾&gt;&lt;预付&gt;&lt;无早&gt;</t>
  </si>
  <si>
    <t>xu/chunjie</t>
  </si>
  <si>
    <t xml:space="preserve">3145854	</t>
  </si>
  <si>
    <t xml:space="preserve">MTN-4908932522658873797	</t>
  </si>
  <si>
    <t xml:space="preserve">999223245571266	</t>
  </si>
  <si>
    <t>商务江景双床房&lt;特惠专享&gt;&lt;双人入住&gt;&lt;日历房套餐高价值&gt;&lt;双早&gt;&lt;新酒店礼盒&gt;</t>
  </si>
  <si>
    <t>潘建国,彭巧莉</t>
  </si>
  <si>
    <t xml:space="preserve">999223246034434	</t>
  </si>
  <si>
    <t>商务江景双床房&lt;超值特惠&gt;&lt;双人入住&gt;&lt;日历房套餐高价值&gt;&lt;单早&gt;&lt;新酒店礼盒&gt;</t>
  </si>
  <si>
    <t>何可超</t>
  </si>
  <si>
    <t xml:space="preserve">999223253340374	</t>
  </si>
  <si>
    <t>罗丽琼</t>
  </si>
  <si>
    <t xml:space="preserve">999223256941783	</t>
  </si>
  <si>
    <t>邓锦荣</t>
  </si>
  <si>
    <t xml:space="preserve">999223265593335	</t>
  </si>
  <si>
    <t>[香港]香港帝国酒店(Imperial Hotel)(808817)</t>
  </si>
  <si>
    <t>标准房&lt;双人入住&gt;&lt;内宾&gt;&lt;预付&gt;&lt;无早&gt;</t>
  </si>
  <si>
    <t>Lin/Peiqing</t>
  </si>
  <si>
    <t xml:space="preserve">3155919	</t>
  </si>
  <si>
    <t xml:space="preserve">HBD-87016-318-1679397	</t>
  </si>
  <si>
    <t xml:space="preserve">999223265875229	</t>
  </si>
  <si>
    <t>[梅州]梅州新飞腾艺术酒店(100914635)</t>
  </si>
  <si>
    <t>豪华主题大床房&lt;特惠专享&gt;&lt;双人入住&gt;&lt;无早&gt;</t>
  </si>
  <si>
    <t>范浩</t>
  </si>
  <si>
    <t xml:space="preserve">3155950	</t>
  </si>
  <si>
    <t xml:space="preserve">999223009070651	</t>
  </si>
  <si>
    <t>Liu/Li</t>
  </si>
  <si>
    <t>CA363230406CNY</t>
  </si>
  <si>
    <t xml:space="preserve">3091155	</t>
  </si>
  <si>
    <t xml:space="preserve">MTN-4908936780322563525	</t>
  </si>
  <si>
    <t xml:space="preserve">999223013571391	</t>
  </si>
  <si>
    <t>[香港]香港愉景湾酒店(Auberge Discovery Bay Hong Kong)(1550539)</t>
  </si>
  <si>
    <t>山景客房&lt;双人入住&gt;&lt;内宾&gt;&lt;预付&gt;&lt;无早&gt;</t>
  </si>
  <si>
    <t>GU/YITAO,KIM/HANEUL</t>
  </si>
  <si>
    <t xml:space="preserve">3093268	</t>
  </si>
  <si>
    <t xml:space="preserve">230304180221	</t>
  </si>
  <si>
    <t xml:space="preserve">999223065051928	</t>
  </si>
  <si>
    <t>Lu min hua/Huang chu ting,Liang hui Zheng/Wu chi Ming,Liang run mei/Chen zhi cheng</t>
  </si>
  <si>
    <t xml:space="preserve">3103919	</t>
  </si>
  <si>
    <t xml:space="preserve">230307180062	</t>
  </si>
  <si>
    <t xml:space="preserve">999223097336905	</t>
  </si>
  <si>
    <t>[香港]香港富荟上环酒店(iclub Sheung Wan Hotel)(17083860)</t>
  </si>
  <si>
    <t>尊荟&lt;双人入住&gt;&lt;内宾&gt;&lt;预付&gt;&lt;无早&gt;</t>
  </si>
  <si>
    <t>hui/keiman</t>
  </si>
  <si>
    <t xml:space="preserve">3112498	</t>
  </si>
  <si>
    <t xml:space="preserve">10856934	</t>
  </si>
  <si>
    <t xml:space="preserve">999223171338643	</t>
  </si>
  <si>
    <t>高级房&lt;双人入住&gt;&lt;内宾&gt;&lt;预付&gt;&lt;无早&gt;</t>
  </si>
  <si>
    <t>LIU/MENGXI</t>
  </si>
  <si>
    <t xml:space="preserve">3130889	</t>
  </si>
  <si>
    <t xml:space="preserve">999223197785679	</t>
  </si>
  <si>
    <t>[香港]铜锣湾迷你精品酒店(Mini Hotel Causeway Bay)(788891)</t>
  </si>
  <si>
    <t>迷你客房&lt;双人入住&gt;&lt;内宾&gt;&lt;预付&gt;&lt;无早&gt;</t>
  </si>
  <si>
    <t>YAO/SIJIA,YAO/SIJIA</t>
  </si>
  <si>
    <t xml:space="preserve">3137913	</t>
  </si>
  <si>
    <t xml:space="preserve">MTN-4908932507855277509	</t>
  </si>
  <si>
    <t xml:space="preserve">999223252247126	</t>
  </si>
  <si>
    <t>[香港]香港憙酒店(Xi Hotel)(25827272)</t>
  </si>
  <si>
    <t>豪华大床房&lt;双人入住&gt;&lt;内宾&gt;&lt;预付&gt;&lt;无早&gt;</t>
  </si>
  <si>
    <t>YAU/CHI CHAK</t>
  </si>
  <si>
    <t xml:space="preserve">3152934	</t>
  </si>
  <si>
    <t xml:space="preserve">MTN-4908932550542302661	</t>
  </si>
  <si>
    <t xml:space="preserve">999223262815352	</t>
  </si>
  <si>
    <t>[香港]香港丽豪酒店(Regal Riverside Hotel)(2921366)</t>
  </si>
  <si>
    <t>zhu/yifei</t>
  </si>
  <si>
    <t xml:space="preserve">3155631	</t>
  </si>
  <si>
    <t xml:space="preserve">108896444	</t>
  </si>
  <si>
    <t xml:space="preserve">23280760109	</t>
  </si>
  <si>
    <t>CAI/LIANGXIAN</t>
  </si>
  <si>
    <t xml:space="preserve">3159108	</t>
  </si>
  <si>
    <t>，</t>
  </si>
  <si>
    <t>999222979467225</t>
  </si>
  <si>
    <t>202303012338220069</t>
  </si>
  <si>
    <t>999223245571266</t>
  </si>
  <si>
    <t>202303181809510020</t>
  </si>
  <si>
    <t>999223246034434</t>
  </si>
  <si>
    <t>202303181852060068</t>
  </si>
  <si>
    <t>999223253340374</t>
  </si>
  <si>
    <t>202303190142550075</t>
  </si>
  <si>
    <t>999223256941783</t>
  </si>
  <si>
    <t>202303191105330076</t>
  </si>
  <si>
    <t>A230406093216481</t>
  </si>
  <si>
    <t>A230406093349481</t>
  </si>
  <si>
    <t>房集：i230406093126 3035.2元</t>
  </si>
  <si>
    <t>CNY / HKD 当前参考汇率: 1.14065799</t>
  </si>
  <si>
    <t>总计：16321.83 CNY/
18617.63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</si>
  <si>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</si>
  <si>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</si>
  <si>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</si>
  <si>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</si>
  <si>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</si>
  <si>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</si>
  <si>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</si>
  <si>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</si>
  <si>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</si>
  <si>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</si>
  <si>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</si>
  <si>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</si>
  <si>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</si>
  <si>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</si>
  <si>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</si>
  <si>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</si>
  <si>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</si>
  <si>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</si>
  <si>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</si>
  <si>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2023-03-21</t>
  </si>
  <si>
    <t>3159108</t>
  </si>
  <si>
    <t>香港丽豪酒店</t>
  </si>
  <si>
    <t>CAI LIANGXIAN</t>
  </si>
  <si>
    <t>2023-03-22</t>
  </si>
  <si>
    <t>退房日周结</t>
  </si>
  <si>
    <t>858.13</t>
  </si>
  <si>
    <t>RMB</t>
  </si>
  <si>
    <t>0</t>
  </si>
  <si>
    <t>0.00</t>
  </si>
  <si>
    <t>携程国内直连(DD)</t>
  </si>
  <si>
    <t>01.011249</t>
  </si>
  <si>
    <t>2023-03-21 07:51:52</t>
  </si>
  <si>
    <t>否</t>
  </si>
  <si>
    <t>汇智国际旅游发展有限公司</t>
  </si>
  <si>
    <t>直连</t>
  </si>
  <si>
    <t>中国</t>
  </si>
  <si>
    <t>2023-03-20</t>
  </si>
  <si>
    <t>3155950</t>
  </si>
  <si>
    <t>梅州新飞腾艺术酒店</t>
  </si>
  <si>
    <t>153.00</t>
  </si>
  <si>
    <t>2023-03-20 01:07:27</t>
  </si>
  <si>
    <t>直采</t>
  </si>
  <si>
    <t>3155919</t>
  </si>
  <si>
    <t>香港帝国酒店</t>
  </si>
  <si>
    <t>Lin Peiqing</t>
  </si>
  <si>
    <t>753.77</t>
  </si>
  <si>
    <t>2023-03-20 00:46:27</t>
  </si>
  <si>
    <t>2023-03-18</t>
  </si>
  <si>
    <t>3152934</t>
  </si>
  <si>
    <t>香港憙酒店</t>
  </si>
  <si>
    <t>YAU CHI CHAK</t>
  </si>
  <si>
    <t>2249.42</t>
  </si>
  <si>
    <t>2023-03-18 23:36:56</t>
  </si>
  <si>
    <t>2023-03-19</t>
  </si>
  <si>
    <t>3155631</t>
  </si>
  <si>
    <t>zhu yifei,zhu jinsheng</t>
  </si>
  <si>
    <t>605.64</t>
  </si>
  <si>
    <t>2023-03-19 22:49:18</t>
  </si>
  <si>
    <t>2023-03-17</t>
  </si>
  <si>
    <t>3145854</t>
  </si>
  <si>
    <t>香港园景轩</t>
  </si>
  <si>
    <t>xu chunjie</t>
  </si>
  <si>
    <t>1094.43</t>
  </si>
  <si>
    <t>2023-03-17 11:29:30</t>
  </si>
  <si>
    <t>2023-03-15</t>
  </si>
  <si>
    <t>3137913</t>
  </si>
  <si>
    <t>铜锣湾迷你精品酒店</t>
  </si>
  <si>
    <t>YAO SIJIA,YAO SIJIA</t>
  </si>
  <si>
    <t>700.56</t>
  </si>
  <si>
    <t>2023-03-15 17:11:34</t>
  </si>
  <si>
    <t>2023-03-13</t>
  </si>
  <si>
    <t>3130889</t>
  </si>
  <si>
    <t>LIU MENGXI</t>
  </si>
  <si>
    <t>885.54</t>
  </si>
  <si>
    <t>2023-03-13 21:26:51</t>
  </si>
  <si>
    <t>2023-03-09</t>
  </si>
  <si>
    <t>3112498</t>
  </si>
  <si>
    <t>香港富荟上环酒店</t>
  </si>
  <si>
    <t>hui keiman</t>
  </si>
  <si>
    <t>689.83</t>
  </si>
  <si>
    <t>2023-03-09 11:16:01</t>
  </si>
  <si>
    <t>2023-03-07</t>
  </si>
  <si>
    <t>3103919</t>
  </si>
  <si>
    <t>香港愉景湾酒店</t>
  </si>
  <si>
    <t>Lu min hua Huang chu ting,Liang hui Zheng Wu chi Ming,Liang run mei Chen zhi cheng</t>
  </si>
  <si>
    <t>2075.55</t>
  </si>
  <si>
    <t>2023-03-07 12:03:23</t>
  </si>
  <si>
    <t>2023-03-04</t>
  </si>
  <si>
    <t>3093268</t>
  </si>
  <si>
    <t>GU YITAO,KIM HANEUL</t>
  </si>
  <si>
    <t>688.82</t>
  </si>
  <si>
    <t>2023-03-04 21:42:00</t>
  </si>
  <si>
    <t>3091155</t>
  </si>
  <si>
    <t>Liu Li</t>
  </si>
  <si>
    <t>2531.94</t>
  </si>
  <si>
    <t>2023-03-04 15:18:53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</si>
</sst>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14</xdr:col>
      <xdr:colOff>447675</xdr:colOff>
      <xdr:row>64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5632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45002</v>
      </c>
      <c r="G2" s="6">
        <v>45006</v>
      </c>
      <c r="H2" s="4">
        <v>1</v>
      </c>
      <c r="I2" s="4">
        <v>4</v>
      </c>
      <c r="J2" s="4">
        <v>4</v>
      </c>
      <c r="K2" s="4" t="s">
        <v>30</v>
      </c>
      <c r="L2" s="4">
        <v>1310.4</v>
      </c>
      <c r="M2" s="4">
        <v>1310.4</v>
      </c>
      <c r="N2" s="4" t="s">
        <v>31</v>
      </c>
      <c r="O2" s="4" t="s">
        <v>32</v>
      </c>
      <c r="P2" s="4" t="s">
        <v>33</v>
      </c>
      <c r="Q2" s="4">
        <v>0</v>
      </c>
      <c r="R2" s="7">
        <v>44986</v>
      </c>
      <c r="S2" s="6">
        <v>45021</v>
      </c>
      <c r="T2" s="4" t="s">
        <v>34</v>
      </c>
      <c r="U2" s="4">
        <v>1310.4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45005</v>
      </c>
      <c r="G3" s="6">
        <v>45006</v>
      </c>
      <c r="H3" s="4">
        <v>1</v>
      </c>
      <c r="I3" s="4">
        <v>1</v>
      </c>
      <c r="J3" s="4">
        <v>1</v>
      </c>
      <c r="K3" s="4" t="s">
        <v>30</v>
      </c>
      <c r="L3" s="4">
        <v>1094.43</v>
      </c>
      <c r="M3" s="4">
        <v>1094.43</v>
      </c>
      <c r="N3" s="4" t="s">
        <v>39</v>
      </c>
      <c r="O3" s="4" t="s">
        <v>32</v>
      </c>
      <c r="P3" s="4" t="s">
        <v>33</v>
      </c>
      <c r="Q3" s="4">
        <v>0</v>
      </c>
      <c r="R3" s="7">
        <v>45002</v>
      </c>
      <c r="S3" s="6">
        <v>45021</v>
      </c>
      <c r="T3" s="4" t="s">
        <v>34</v>
      </c>
      <c r="U3" s="4">
        <v>1094.43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45005</v>
      </c>
      <c r="G4" s="6">
        <v>45006</v>
      </c>
      <c r="H4" s="4">
        <v>2</v>
      </c>
      <c r="I4" s="4">
        <v>1</v>
      </c>
      <c r="J4" s="4">
        <v>2</v>
      </c>
      <c r="K4" s="4" t="s">
        <v>30</v>
      </c>
      <c r="L4" s="4">
        <v>711.2</v>
      </c>
      <c r="M4" s="4">
        <v>711.2</v>
      </c>
      <c r="N4" s="4" t="s">
        <v>44</v>
      </c>
      <c r="O4" s="4" t="s">
        <v>32</v>
      </c>
      <c r="P4" s="4" t="s">
        <v>33</v>
      </c>
      <c r="Q4" s="4">
        <v>0</v>
      </c>
      <c r="R4" s="7">
        <v>45003</v>
      </c>
      <c r="S4" s="6">
        <v>45021</v>
      </c>
      <c r="T4" s="4" t="s">
        <v>34</v>
      </c>
      <c r="U4" s="4">
        <v>711.2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46</v>
      </c>
      <c r="F5" s="6">
        <v>45005</v>
      </c>
      <c r="G5" s="6">
        <v>45006</v>
      </c>
      <c r="H5" s="4">
        <v>1</v>
      </c>
      <c r="I5" s="4">
        <v>1</v>
      </c>
      <c r="J5" s="4">
        <v>1</v>
      </c>
      <c r="K5" s="4" t="s">
        <v>30</v>
      </c>
      <c r="L5" s="4">
        <v>329</v>
      </c>
      <c r="M5" s="4">
        <v>329</v>
      </c>
      <c r="N5" s="4" t="s">
        <v>47</v>
      </c>
      <c r="O5" s="4" t="s">
        <v>32</v>
      </c>
      <c r="P5" s="4" t="s">
        <v>33</v>
      </c>
      <c r="Q5" s="4">
        <v>0</v>
      </c>
      <c r="R5" s="7">
        <v>45003</v>
      </c>
      <c r="S5" s="6">
        <v>45021</v>
      </c>
      <c r="T5" s="4" t="s">
        <v>34</v>
      </c>
      <c r="U5" s="4">
        <v>329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46</v>
      </c>
      <c r="F6" s="6">
        <v>45005</v>
      </c>
      <c r="G6" s="6">
        <v>45006</v>
      </c>
      <c r="H6" s="4">
        <v>1</v>
      </c>
      <c r="I6" s="4">
        <v>1</v>
      </c>
      <c r="J6" s="4">
        <v>1</v>
      </c>
      <c r="K6" s="4" t="s">
        <v>30</v>
      </c>
      <c r="L6" s="4">
        <v>329</v>
      </c>
      <c r="M6" s="4">
        <v>329</v>
      </c>
      <c r="N6" s="4" t="s">
        <v>49</v>
      </c>
      <c r="O6" s="4" t="s">
        <v>32</v>
      </c>
      <c r="P6" s="4" t="s">
        <v>33</v>
      </c>
      <c r="Q6" s="4">
        <v>0</v>
      </c>
      <c r="R6" s="7">
        <v>45004</v>
      </c>
      <c r="S6" s="6">
        <v>45021</v>
      </c>
      <c r="T6" s="4" t="s">
        <v>34</v>
      </c>
      <c r="U6" s="4">
        <v>329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28</v>
      </c>
      <c r="E7" s="4" t="s">
        <v>43</v>
      </c>
      <c r="F7" s="6">
        <v>45005</v>
      </c>
      <c r="G7" s="6">
        <v>45006</v>
      </c>
      <c r="H7" s="4">
        <v>1</v>
      </c>
      <c r="I7" s="4">
        <v>1</v>
      </c>
      <c r="J7" s="4">
        <v>1</v>
      </c>
      <c r="K7" s="4" t="s">
        <v>30</v>
      </c>
      <c r="L7" s="4">
        <v>355.6</v>
      </c>
      <c r="M7" s="4">
        <v>355.6</v>
      </c>
      <c r="N7" s="4" t="s">
        <v>51</v>
      </c>
      <c r="O7" s="4" t="s">
        <v>32</v>
      </c>
      <c r="P7" s="4" t="s">
        <v>33</v>
      </c>
      <c r="Q7" s="4">
        <v>0</v>
      </c>
      <c r="R7" s="7">
        <v>45004</v>
      </c>
      <c r="S7" s="6">
        <v>45021</v>
      </c>
      <c r="T7" s="4" t="s">
        <v>34</v>
      </c>
      <c r="U7" s="4">
        <v>355.6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45005</v>
      </c>
      <c r="G8" s="6">
        <v>45006</v>
      </c>
      <c r="H8" s="4">
        <v>1</v>
      </c>
      <c r="I8" s="4">
        <v>1</v>
      </c>
      <c r="J8" s="4">
        <v>1</v>
      </c>
      <c r="K8" s="4" t="s">
        <v>30</v>
      </c>
      <c r="L8" s="4">
        <v>753.77</v>
      </c>
      <c r="M8" s="4">
        <v>753.77</v>
      </c>
      <c r="N8" s="4" t="s">
        <v>55</v>
      </c>
      <c r="O8" s="4" t="s">
        <v>32</v>
      </c>
      <c r="P8" s="4" t="s">
        <v>33</v>
      </c>
      <c r="Q8" s="4">
        <v>0</v>
      </c>
      <c r="R8" s="7">
        <v>45005</v>
      </c>
      <c r="S8" s="6">
        <v>45021</v>
      </c>
      <c r="T8" s="4" t="s">
        <v>34</v>
      </c>
      <c r="U8" s="4">
        <v>753.77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45005</v>
      </c>
      <c r="G9" s="6">
        <v>45006</v>
      </c>
      <c r="H9" s="4">
        <v>1</v>
      </c>
      <c r="I9" s="4">
        <v>1</v>
      </c>
      <c r="J9" s="4">
        <v>1</v>
      </c>
      <c r="K9" s="4" t="s">
        <v>30</v>
      </c>
      <c r="L9" s="4">
        <v>153</v>
      </c>
      <c r="M9" s="4">
        <v>153</v>
      </c>
      <c r="N9" s="4" t="s">
        <v>61</v>
      </c>
      <c r="O9" s="4" t="s">
        <v>32</v>
      </c>
      <c r="P9" s="4" t="s">
        <v>33</v>
      </c>
      <c r="Q9" s="4">
        <v>0</v>
      </c>
      <c r="R9" s="7">
        <v>45005</v>
      </c>
      <c r="S9" s="6">
        <v>45021</v>
      </c>
      <c r="T9" s="4" t="s">
        <v>34</v>
      </c>
      <c r="U9" s="4">
        <v>153</v>
      </c>
      <c r="V9" s="4">
        <v>0</v>
      </c>
      <c r="W9" s="4">
        <v>0</v>
      </c>
      <c r="X9" s="4" t="s">
        <v>62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37</v>
      </c>
      <c r="E10" s="4" t="s">
        <v>38</v>
      </c>
      <c r="F10" s="6">
        <v>45004</v>
      </c>
      <c r="G10" s="6">
        <v>45007</v>
      </c>
      <c r="H10" s="4">
        <v>1</v>
      </c>
      <c r="I10" s="4">
        <v>3</v>
      </c>
      <c r="J10" s="4">
        <v>3</v>
      </c>
      <c r="K10" s="4" t="s">
        <v>30</v>
      </c>
      <c r="L10" s="4">
        <v>2531.94</v>
      </c>
      <c r="M10" s="4">
        <v>2531.94</v>
      </c>
      <c r="N10" s="4" t="s">
        <v>64</v>
      </c>
      <c r="O10" s="4" t="s">
        <v>65</v>
      </c>
      <c r="P10" s="4" t="s">
        <v>33</v>
      </c>
      <c r="Q10" s="4">
        <v>0</v>
      </c>
      <c r="R10" s="7">
        <v>44989</v>
      </c>
      <c r="S10" s="6">
        <v>45022</v>
      </c>
      <c r="T10" s="4" t="s">
        <v>34</v>
      </c>
      <c r="U10" s="4">
        <v>2531.94</v>
      </c>
      <c r="V10" s="4">
        <v>0</v>
      </c>
      <c r="W10" s="4">
        <v>0</v>
      </c>
      <c r="X10" s="4" t="s">
        <v>66</v>
      </c>
      <c r="Y10" s="4" t="s">
        <v>67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45006</v>
      </c>
      <c r="G11" s="6">
        <v>45007</v>
      </c>
      <c r="H11" s="4">
        <v>1</v>
      </c>
      <c r="I11" s="4">
        <v>1</v>
      </c>
      <c r="J11" s="4">
        <v>1</v>
      </c>
      <c r="K11" s="4" t="s">
        <v>30</v>
      </c>
      <c r="L11" s="4">
        <v>688.82</v>
      </c>
      <c r="M11" s="4">
        <v>688.82</v>
      </c>
      <c r="N11" s="4" t="s">
        <v>71</v>
      </c>
      <c r="O11" s="4" t="s">
        <v>65</v>
      </c>
      <c r="P11" s="4" t="s">
        <v>33</v>
      </c>
      <c r="Q11" s="4">
        <v>0</v>
      </c>
      <c r="R11" s="7">
        <v>44989</v>
      </c>
      <c r="S11" s="6">
        <v>45022</v>
      </c>
      <c r="T11" s="4" t="s">
        <v>34</v>
      </c>
      <c r="U11" s="4">
        <v>688.82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45006</v>
      </c>
      <c r="G12" s="6">
        <v>45007</v>
      </c>
      <c r="H12" s="4">
        <v>3</v>
      </c>
      <c r="I12" s="4">
        <v>1</v>
      </c>
      <c r="J12" s="4">
        <v>3</v>
      </c>
      <c r="K12" s="4" t="s">
        <v>30</v>
      </c>
      <c r="L12" s="4">
        <v>2075.55</v>
      </c>
      <c r="M12" s="4">
        <v>2075.55</v>
      </c>
      <c r="N12" s="4" t="s">
        <v>75</v>
      </c>
      <c r="O12" s="4" t="s">
        <v>65</v>
      </c>
      <c r="P12" s="4" t="s">
        <v>33</v>
      </c>
      <c r="Q12" s="4">
        <v>0</v>
      </c>
      <c r="R12" s="7">
        <v>44992</v>
      </c>
      <c r="S12" s="6">
        <v>45022</v>
      </c>
      <c r="T12" s="4" t="s">
        <v>34</v>
      </c>
      <c r="U12" s="4">
        <v>2075.55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45006</v>
      </c>
      <c r="G13" s="6">
        <v>45007</v>
      </c>
      <c r="H13" s="4">
        <v>1</v>
      </c>
      <c r="I13" s="4">
        <v>1</v>
      </c>
      <c r="J13" s="4">
        <v>1</v>
      </c>
      <c r="K13" s="4" t="s">
        <v>30</v>
      </c>
      <c r="L13" s="4">
        <v>689.83</v>
      </c>
      <c r="M13" s="4">
        <v>689.83</v>
      </c>
      <c r="N13" s="4" t="s">
        <v>81</v>
      </c>
      <c r="O13" s="4" t="s">
        <v>65</v>
      </c>
      <c r="P13" s="4" t="s">
        <v>33</v>
      </c>
      <c r="Q13" s="4">
        <v>0</v>
      </c>
      <c r="R13" s="7">
        <v>44994</v>
      </c>
      <c r="S13" s="6">
        <v>45022</v>
      </c>
      <c r="T13" s="4" t="s">
        <v>34</v>
      </c>
      <c r="U13" s="4">
        <v>689.83</v>
      </c>
      <c r="V13" s="4">
        <v>0</v>
      </c>
      <c r="W13" s="4">
        <v>0</v>
      </c>
      <c r="X13" s="4" t="s">
        <v>82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53</v>
      </c>
      <c r="E14" s="4" t="s">
        <v>85</v>
      </c>
      <c r="F14" s="6">
        <v>45005</v>
      </c>
      <c r="G14" s="6">
        <v>45007</v>
      </c>
      <c r="H14" s="4">
        <v>1</v>
      </c>
      <c r="I14" s="4">
        <v>2</v>
      </c>
      <c r="J14" s="4">
        <v>2</v>
      </c>
      <c r="K14" s="4" t="s">
        <v>30</v>
      </c>
      <c r="L14" s="4">
        <v>885.54</v>
      </c>
      <c r="M14" s="4">
        <v>885.54</v>
      </c>
      <c r="N14" s="4" t="s">
        <v>86</v>
      </c>
      <c r="O14" s="4" t="s">
        <v>65</v>
      </c>
      <c r="P14" s="4" t="s">
        <v>33</v>
      </c>
      <c r="Q14" s="4">
        <v>0</v>
      </c>
      <c r="R14" s="7">
        <v>44998</v>
      </c>
      <c r="S14" s="6">
        <v>45022</v>
      </c>
      <c r="T14" s="4" t="s">
        <v>34</v>
      </c>
      <c r="U14" s="4">
        <v>885.54</v>
      </c>
      <c r="V14" s="4">
        <v>0</v>
      </c>
      <c r="W14" s="4">
        <v>0</v>
      </c>
      <c r="X14" s="4" t="s">
        <v>87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45005</v>
      </c>
      <c r="G15" s="6">
        <v>45007</v>
      </c>
      <c r="H15" s="4">
        <v>1</v>
      </c>
      <c r="I15" s="4">
        <v>2</v>
      </c>
      <c r="J15" s="4">
        <v>2</v>
      </c>
      <c r="K15" s="4" t="s">
        <v>30</v>
      </c>
      <c r="L15" s="4">
        <v>700.56</v>
      </c>
      <c r="M15" s="4">
        <v>700.56</v>
      </c>
      <c r="N15" s="4" t="s">
        <v>91</v>
      </c>
      <c r="O15" s="4" t="s">
        <v>65</v>
      </c>
      <c r="P15" s="4" t="s">
        <v>33</v>
      </c>
      <c r="Q15" s="4">
        <v>0</v>
      </c>
      <c r="R15" s="7">
        <v>45000</v>
      </c>
      <c r="S15" s="6">
        <v>45022</v>
      </c>
      <c r="T15" s="4" t="s">
        <v>34</v>
      </c>
      <c r="U15" s="4">
        <v>700.56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45005</v>
      </c>
      <c r="G16" s="6">
        <v>45007</v>
      </c>
      <c r="H16" s="4">
        <v>1</v>
      </c>
      <c r="I16" s="4">
        <v>2</v>
      </c>
      <c r="J16" s="4">
        <v>2</v>
      </c>
      <c r="K16" s="4" t="s">
        <v>30</v>
      </c>
      <c r="L16" s="4">
        <v>2249.42</v>
      </c>
      <c r="M16" s="4">
        <v>2249.42</v>
      </c>
      <c r="N16" s="4" t="s">
        <v>97</v>
      </c>
      <c r="O16" s="4" t="s">
        <v>65</v>
      </c>
      <c r="P16" s="4" t="s">
        <v>33</v>
      </c>
      <c r="Q16" s="4">
        <v>0</v>
      </c>
      <c r="R16" s="7">
        <v>45003</v>
      </c>
      <c r="S16" s="6">
        <v>45022</v>
      </c>
      <c r="T16" s="4" t="s">
        <v>34</v>
      </c>
      <c r="U16" s="4">
        <v>2249.42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38</v>
      </c>
      <c r="F17" s="6">
        <v>45006</v>
      </c>
      <c r="G17" s="6">
        <v>45007</v>
      </c>
      <c r="H17" s="4">
        <v>1</v>
      </c>
      <c r="I17" s="4">
        <v>1</v>
      </c>
      <c r="J17" s="4">
        <v>1</v>
      </c>
      <c r="K17" s="4" t="s">
        <v>30</v>
      </c>
      <c r="L17" s="4">
        <v>605.64</v>
      </c>
      <c r="M17" s="4">
        <v>605.64</v>
      </c>
      <c r="N17" s="4" t="s">
        <v>102</v>
      </c>
      <c r="O17" s="4" t="s">
        <v>65</v>
      </c>
      <c r="P17" s="4" t="s">
        <v>33</v>
      </c>
      <c r="Q17" s="4">
        <v>0</v>
      </c>
      <c r="R17" s="7">
        <v>45004</v>
      </c>
      <c r="S17" s="6">
        <v>45022</v>
      </c>
      <c r="T17" s="4" t="s">
        <v>34</v>
      </c>
      <c r="U17" s="4">
        <v>605.64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101</v>
      </c>
      <c r="E18" s="4" t="s">
        <v>38</v>
      </c>
      <c r="F18" s="6">
        <v>45006</v>
      </c>
      <c r="G18" s="6">
        <v>45007</v>
      </c>
      <c r="H18" s="4">
        <v>1</v>
      </c>
      <c r="I18" s="4">
        <v>1</v>
      </c>
      <c r="J18" s="4">
        <v>1</v>
      </c>
      <c r="K18" s="4" t="s">
        <v>30</v>
      </c>
      <c r="L18" s="4">
        <v>858.13</v>
      </c>
      <c r="M18" s="4">
        <v>858.13</v>
      </c>
      <c r="N18" s="4" t="s">
        <v>106</v>
      </c>
      <c r="O18" s="4" t="s">
        <v>65</v>
      </c>
      <c r="P18" s="4" t="s">
        <v>33</v>
      </c>
      <c r="Q18" s="4">
        <v>0</v>
      </c>
      <c r="R18" s="7">
        <v>45006</v>
      </c>
      <c r="S18" s="6">
        <v>45022</v>
      </c>
      <c r="T18" s="4" t="s">
        <v>34</v>
      </c>
      <c r="U18" s="4">
        <v>858.13</v>
      </c>
      <c r="V18" s="4">
        <v>0</v>
      </c>
      <c r="W18" s="4">
        <v>0</v>
      </c>
      <c r="X18" s="4" t="s">
        <v>107</v>
      </c>
      <c r="Y1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"/>
  <sheetViews>
    <sheetView tabSelected="1" workbookViewId="0">
      <selection activeCell="A25" sqref="A25:D2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hidden="1" spans="1:10">
      <c r="A2" s="8" t="s">
        <v>109</v>
      </c>
      <c r="B2" s="6">
        <v>45002</v>
      </c>
      <c r="C2" s="6">
        <v>45006</v>
      </c>
      <c r="D2" s="4">
        <v>1310.4</v>
      </c>
      <c r="E2" s="4">
        <v>1310.4</v>
      </c>
      <c r="F2" s="9" t="s">
        <v>110</v>
      </c>
      <c r="G2" s="4">
        <f>D2-E2</f>
        <v>0</v>
      </c>
      <c r="H2" s="4" t="str">
        <f>$H$1&amp;F2</f>
        <v>，202303012338220069</v>
      </c>
      <c r="I2" s="4" t="e">
        <f>VLOOKUP(A2,HOP!A:U,21,0)</f>
        <v>#N/A</v>
      </c>
      <c r="J2" s="4">
        <v>3.1</v>
      </c>
    </row>
    <row r="3" s="4" customFormat="1" spans="1:9">
      <c r="A3" s="5">
        <v>999223224636267</v>
      </c>
      <c r="B3" s="6">
        <v>45005</v>
      </c>
      <c r="C3" s="6">
        <v>45006</v>
      </c>
      <c r="D3" s="4">
        <v>1094.43</v>
      </c>
      <c r="E3" s="4" t="str">
        <f>VLOOKUP(A3,HOP!A:L,12,0)</f>
        <v>1094.43</v>
      </c>
      <c r="F3" s="4" t="str">
        <f>VLOOKUP(A3,HOP!A:C,3,0)</f>
        <v>3145854</v>
      </c>
      <c r="G3" s="4">
        <f t="shared" ref="G3:G18" si="0">D3-E3</f>
        <v>0</v>
      </c>
      <c r="H3" s="4" t="str">
        <f t="shared" ref="H3:H18" si="1">$H$1&amp;F3</f>
        <v>，3145854</v>
      </c>
      <c r="I3" s="4" t="str">
        <f>VLOOKUP(A3,HOP!A:U,21,0)</f>
        <v>直连</v>
      </c>
    </row>
    <row r="4" s="4" customFormat="1" hidden="1" spans="1:10">
      <c r="A4" s="8" t="s">
        <v>111</v>
      </c>
      <c r="B4" s="6">
        <v>45005</v>
      </c>
      <c r="C4" s="6">
        <v>45006</v>
      </c>
      <c r="D4" s="4">
        <v>711.2</v>
      </c>
      <c r="E4" s="4">
        <v>711.2</v>
      </c>
      <c r="F4" s="9" t="s">
        <v>112</v>
      </c>
      <c r="G4" s="4">
        <f t="shared" si="0"/>
        <v>0</v>
      </c>
      <c r="H4" s="4" t="str">
        <f t="shared" si="1"/>
        <v>，202303181809510020</v>
      </c>
      <c r="I4" s="4" t="e">
        <f>VLOOKUP(A4,HOP!A:U,21,0)</f>
        <v>#N/A</v>
      </c>
      <c r="J4" s="4">
        <v>3.18</v>
      </c>
    </row>
    <row r="5" s="4" customFormat="1" hidden="1" spans="1:10">
      <c r="A5" s="8" t="s">
        <v>113</v>
      </c>
      <c r="B5" s="6">
        <v>45005</v>
      </c>
      <c r="C5" s="6">
        <v>45006</v>
      </c>
      <c r="D5" s="4">
        <v>329</v>
      </c>
      <c r="E5" s="4">
        <v>329</v>
      </c>
      <c r="F5" s="9" t="s">
        <v>114</v>
      </c>
      <c r="G5" s="4">
        <f t="shared" si="0"/>
        <v>0</v>
      </c>
      <c r="H5" s="4" t="str">
        <f t="shared" si="1"/>
        <v>，202303181852060068</v>
      </c>
      <c r="I5" s="4" t="e">
        <f>VLOOKUP(A5,HOP!A:U,21,0)</f>
        <v>#N/A</v>
      </c>
      <c r="J5" s="4">
        <v>3.18</v>
      </c>
    </row>
    <row r="6" s="4" customFormat="1" hidden="1" spans="1:10">
      <c r="A6" s="8" t="s">
        <v>115</v>
      </c>
      <c r="B6" s="6">
        <v>45005</v>
      </c>
      <c r="C6" s="6">
        <v>45006</v>
      </c>
      <c r="D6" s="4">
        <v>329</v>
      </c>
      <c r="E6" s="4">
        <v>329</v>
      </c>
      <c r="F6" s="9" t="s">
        <v>116</v>
      </c>
      <c r="G6" s="4">
        <f t="shared" si="0"/>
        <v>0</v>
      </c>
      <c r="H6" s="4" t="str">
        <f t="shared" si="1"/>
        <v>，202303190142550075</v>
      </c>
      <c r="I6" s="4" t="e">
        <f>VLOOKUP(A6,HOP!A:U,21,0)</f>
        <v>#N/A</v>
      </c>
      <c r="J6" s="4">
        <v>3.19</v>
      </c>
    </row>
    <row r="7" s="4" customFormat="1" hidden="1" spans="1:10">
      <c r="A7" s="8" t="s">
        <v>117</v>
      </c>
      <c r="B7" s="6">
        <v>45005</v>
      </c>
      <c r="C7" s="6">
        <v>45006</v>
      </c>
      <c r="D7" s="4">
        <v>355.6</v>
      </c>
      <c r="E7" s="4">
        <v>355.6</v>
      </c>
      <c r="F7" s="9" t="s">
        <v>118</v>
      </c>
      <c r="G7" s="4">
        <f t="shared" si="0"/>
        <v>0</v>
      </c>
      <c r="H7" s="4" t="str">
        <f t="shared" si="1"/>
        <v>，202303191105330076</v>
      </c>
      <c r="I7" s="4" t="e">
        <f>VLOOKUP(A7,HOP!A:U,21,0)</f>
        <v>#N/A</v>
      </c>
      <c r="J7" s="4">
        <v>3.19</v>
      </c>
    </row>
    <row r="8" s="4" customFormat="1" spans="1:9">
      <c r="A8" s="5">
        <v>999223265593335</v>
      </c>
      <c r="B8" s="6">
        <v>45005</v>
      </c>
      <c r="C8" s="6">
        <v>45006</v>
      </c>
      <c r="D8" s="4">
        <v>753.77</v>
      </c>
      <c r="E8" s="4" t="str">
        <f>VLOOKUP(A8,HOP!A:L,12,0)</f>
        <v>753.77</v>
      </c>
      <c r="F8" s="4" t="str">
        <f>VLOOKUP(A8,HOP!A:C,3,0)</f>
        <v>3155919</v>
      </c>
      <c r="G8" s="4">
        <f t="shared" si="0"/>
        <v>0</v>
      </c>
      <c r="H8" s="4" t="str">
        <f t="shared" si="1"/>
        <v>，3155919</v>
      </c>
      <c r="I8" s="4" t="str">
        <f>VLOOKUP(A8,HOP!A:U,21,0)</f>
        <v>直连</v>
      </c>
    </row>
    <row r="9" s="4" customFormat="1" spans="1:9">
      <c r="A9" s="5">
        <v>999223265875229</v>
      </c>
      <c r="B9" s="6">
        <v>45005</v>
      </c>
      <c r="C9" s="6">
        <v>45006</v>
      </c>
      <c r="D9" s="4">
        <v>153</v>
      </c>
      <c r="E9" s="4" t="str">
        <f>VLOOKUP(A9,HOP!A:L,12,0)</f>
        <v>153.00</v>
      </c>
      <c r="F9" s="4" t="str">
        <f>VLOOKUP(A9,HOP!A:C,3,0)</f>
        <v>3155950</v>
      </c>
      <c r="G9" s="4">
        <f t="shared" si="0"/>
        <v>0</v>
      </c>
      <c r="H9" s="4" t="str">
        <f t="shared" si="1"/>
        <v>，3155950</v>
      </c>
      <c r="I9" s="4" t="str">
        <f>VLOOKUP(A9,HOP!A:U,21,0)</f>
        <v>直采</v>
      </c>
    </row>
    <row r="10" s="4" customFormat="1" spans="1:9">
      <c r="A10" s="5">
        <v>999223009070651</v>
      </c>
      <c r="B10" s="6">
        <v>45004</v>
      </c>
      <c r="C10" s="6">
        <v>45007</v>
      </c>
      <c r="D10" s="4">
        <v>2531.94</v>
      </c>
      <c r="E10" s="4" t="str">
        <f>VLOOKUP(A10,HOP!A:L,12,0)</f>
        <v>2531.94</v>
      </c>
      <c r="F10" s="4" t="str">
        <f>VLOOKUP(A10,HOP!A:C,3,0)</f>
        <v>3091155</v>
      </c>
      <c r="G10" s="4">
        <f t="shared" si="0"/>
        <v>0</v>
      </c>
      <c r="H10" s="4" t="str">
        <f t="shared" si="1"/>
        <v>，3091155</v>
      </c>
      <c r="I10" s="4" t="str">
        <f>VLOOKUP(A10,HOP!A:U,21,0)</f>
        <v>直连</v>
      </c>
    </row>
    <row r="11" s="4" customFormat="1" spans="1:9">
      <c r="A11" s="5">
        <v>999223013571391</v>
      </c>
      <c r="B11" s="6">
        <v>45006</v>
      </c>
      <c r="C11" s="6">
        <v>45007</v>
      </c>
      <c r="D11" s="4">
        <v>688.82</v>
      </c>
      <c r="E11" s="4" t="str">
        <f>VLOOKUP(A11,HOP!A:L,12,0)</f>
        <v>688.82</v>
      </c>
      <c r="F11" s="4" t="str">
        <f>VLOOKUP(A11,HOP!A:C,3,0)</f>
        <v>3093268</v>
      </c>
      <c r="G11" s="4">
        <f t="shared" si="0"/>
        <v>0</v>
      </c>
      <c r="H11" s="4" t="str">
        <f t="shared" si="1"/>
        <v>，3093268</v>
      </c>
      <c r="I11" s="4" t="str">
        <f>VLOOKUP(A11,HOP!A:U,21,0)</f>
        <v>直连</v>
      </c>
    </row>
    <row r="12" s="4" customFormat="1" spans="1:9">
      <c r="A12" s="5">
        <v>999223065051928</v>
      </c>
      <c r="B12" s="6">
        <v>45006</v>
      </c>
      <c r="C12" s="6">
        <v>45007</v>
      </c>
      <c r="D12" s="4">
        <v>2075.55</v>
      </c>
      <c r="E12" s="4" t="str">
        <f>VLOOKUP(A12,HOP!A:L,12,0)</f>
        <v>2075.55</v>
      </c>
      <c r="F12" s="4" t="str">
        <f>VLOOKUP(A12,HOP!A:C,3,0)</f>
        <v>3103919</v>
      </c>
      <c r="G12" s="4">
        <f t="shared" si="0"/>
        <v>0</v>
      </c>
      <c r="H12" s="4" t="str">
        <f t="shared" si="1"/>
        <v>，3103919</v>
      </c>
      <c r="I12" s="4" t="str">
        <f>VLOOKUP(A12,HOP!A:U,21,0)</f>
        <v>直连</v>
      </c>
    </row>
    <row r="13" s="4" customFormat="1" spans="1:9">
      <c r="A13" s="5">
        <v>999223097336905</v>
      </c>
      <c r="B13" s="6">
        <v>45006</v>
      </c>
      <c r="C13" s="6">
        <v>45007</v>
      </c>
      <c r="D13" s="4">
        <v>689.83</v>
      </c>
      <c r="E13" s="4" t="str">
        <f>VLOOKUP(A13,HOP!A:L,12,0)</f>
        <v>689.83</v>
      </c>
      <c r="F13" s="4" t="str">
        <f>VLOOKUP(A13,HOP!A:C,3,0)</f>
        <v>3112498</v>
      </c>
      <c r="G13" s="4">
        <f t="shared" si="0"/>
        <v>0</v>
      </c>
      <c r="H13" s="4" t="str">
        <f t="shared" si="1"/>
        <v>，3112498</v>
      </c>
      <c r="I13" s="4" t="str">
        <f>VLOOKUP(A13,HOP!A:U,21,0)</f>
        <v>直连</v>
      </c>
    </row>
    <row r="14" s="4" customFormat="1" spans="1:9">
      <c r="A14" s="5">
        <v>999223171338643</v>
      </c>
      <c r="B14" s="6">
        <v>45005</v>
      </c>
      <c r="C14" s="6">
        <v>45007</v>
      </c>
      <c r="D14" s="4">
        <v>885.54</v>
      </c>
      <c r="E14" s="4" t="str">
        <f>VLOOKUP(A14,HOP!A:L,12,0)</f>
        <v>885.54</v>
      </c>
      <c r="F14" s="4" t="str">
        <f>VLOOKUP(A14,HOP!A:C,3,0)</f>
        <v>3130889</v>
      </c>
      <c r="G14" s="4">
        <f t="shared" si="0"/>
        <v>0</v>
      </c>
      <c r="H14" s="4" t="str">
        <f t="shared" si="1"/>
        <v>，3130889</v>
      </c>
      <c r="I14" s="4" t="str">
        <f>VLOOKUP(A14,HOP!A:U,21,0)</f>
        <v>直连</v>
      </c>
    </row>
    <row r="15" s="4" customFormat="1" spans="1:9">
      <c r="A15" s="5">
        <v>999223197785679</v>
      </c>
      <c r="B15" s="6">
        <v>45005</v>
      </c>
      <c r="C15" s="6">
        <v>45007</v>
      </c>
      <c r="D15" s="4">
        <v>700.56</v>
      </c>
      <c r="E15" s="4" t="str">
        <f>VLOOKUP(A15,HOP!A:L,12,0)</f>
        <v>700.56</v>
      </c>
      <c r="F15" s="4" t="str">
        <f>VLOOKUP(A15,HOP!A:C,3,0)</f>
        <v>3137913</v>
      </c>
      <c r="G15" s="4">
        <f t="shared" si="0"/>
        <v>0</v>
      </c>
      <c r="H15" s="4" t="str">
        <f t="shared" si="1"/>
        <v>，3137913</v>
      </c>
      <c r="I15" s="4" t="str">
        <f>VLOOKUP(A15,HOP!A:U,21,0)</f>
        <v>直连</v>
      </c>
    </row>
    <row r="16" s="4" customFormat="1" spans="1:9">
      <c r="A16" s="5">
        <v>999223252247126</v>
      </c>
      <c r="B16" s="6">
        <v>45005</v>
      </c>
      <c r="C16" s="6">
        <v>45007</v>
      </c>
      <c r="D16" s="4">
        <v>2249.42</v>
      </c>
      <c r="E16" s="4" t="str">
        <f>VLOOKUP(A16,HOP!A:L,12,0)</f>
        <v>2249.42</v>
      </c>
      <c r="F16" s="4" t="str">
        <f>VLOOKUP(A16,HOP!A:C,3,0)</f>
        <v>3152934</v>
      </c>
      <c r="G16" s="4">
        <f t="shared" si="0"/>
        <v>0</v>
      </c>
      <c r="H16" s="4" t="str">
        <f t="shared" si="1"/>
        <v>，3152934</v>
      </c>
      <c r="I16" s="4" t="str">
        <f>VLOOKUP(A16,HOP!A:U,21,0)</f>
        <v>直连</v>
      </c>
    </row>
    <row r="17" s="4" customFormat="1" spans="1:9">
      <c r="A17" s="5">
        <v>999223262815352</v>
      </c>
      <c r="B17" s="6">
        <v>45006</v>
      </c>
      <c r="C17" s="6">
        <v>45007</v>
      </c>
      <c r="D17" s="4">
        <v>605.64</v>
      </c>
      <c r="E17" s="4" t="str">
        <f>VLOOKUP(A17,HOP!A:L,12,0)</f>
        <v>605.64</v>
      </c>
      <c r="F17" s="4" t="str">
        <f>VLOOKUP(A17,HOP!A:C,3,0)</f>
        <v>3155631</v>
      </c>
      <c r="G17" s="4">
        <f t="shared" si="0"/>
        <v>0</v>
      </c>
      <c r="H17" s="4" t="str">
        <f t="shared" si="1"/>
        <v>，3155631</v>
      </c>
      <c r="I17" s="4" t="str">
        <f>VLOOKUP(A17,HOP!A:U,21,0)</f>
        <v>直连</v>
      </c>
    </row>
    <row r="18" s="4" customFormat="1" spans="1:9">
      <c r="A18" s="5">
        <v>23280760109</v>
      </c>
      <c r="B18" s="6">
        <v>45006</v>
      </c>
      <c r="C18" s="6">
        <v>45007</v>
      </c>
      <c r="D18" s="4">
        <v>858.13</v>
      </c>
      <c r="E18" s="4" t="str">
        <f>VLOOKUP(A18,HOP!A:L,12,0)</f>
        <v>858.13</v>
      </c>
      <c r="F18" s="4" t="str">
        <f>VLOOKUP(A18,HOP!A:C,3,0)</f>
        <v>3159108</v>
      </c>
      <c r="G18" s="4">
        <f t="shared" si="0"/>
        <v>0</v>
      </c>
      <c r="H18" s="4" t="str">
        <f t="shared" si="1"/>
        <v>，3159108</v>
      </c>
      <c r="I18" s="4" t="str">
        <f>VLOOKUP(A18,HOP!A:U,21,0)</f>
        <v>直连</v>
      </c>
    </row>
    <row r="20" spans="4:4">
      <c r="D20" s="4">
        <f>SUM(D2:D19)</f>
        <v>16321.83</v>
      </c>
    </row>
    <row r="25" spans="1:4">
      <c r="A25" s="4" t="s">
        <v>119</v>
      </c>
      <c r="C25" s="4">
        <v>153</v>
      </c>
      <c r="D25" s="4">
        <v>174.52</v>
      </c>
    </row>
    <row r="26" spans="1:4">
      <c r="A26" s="4" t="s">
        <v>120</v>
      </c>
      <c r="C26" s="4">
        <v>13133.63</v>
      </c>
      <c r="D26" s="4">
        <v>14980.98</v>
      </c>
    </row>
    <row r="27" spans="1:4">
      <c r="A27" s="4" t="s">
        <v>121</v>
      </c>
      <c r="C27" s="4">
        <v>3035.2</v>
      </c>
      <c r="D27" s="4">
        <v>3462.13</v>
      </c>
    </row>
    <row r="28" spans="1:4">
      <c r="A28" s="4" t="s">
        <v>122</v>
      </c>
      <c r="C28" s="4">
        <f>SUBTOTAL(9,C25:C27)</f>
        <v>16321.83</v>
      </c>
      <c r="D28" s="4">
        <f>SUBTOTAL(9,D25:D27)</f>
        <v>18617.63</v>
      </c>
    </row>
    <row r="29" spans="1:1">
      <c r="A29" s="4" t="s">
        <v>123</v>
      </c>
    </row>
  </sheetData>
  <autoFilter ref="A1:X18"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H35" sqref="H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124</v>
      </c>
      <c r="B1" s="2" t="s">
        <v>125</v>
      </c>
      <c r="C1" s="2" t="s">
        <v>126</v>
      </c>
      <c r="D1" s="2" t="s">
        <v>127</v>
      </c>
      <c r="E1" s="2" t="s">
        <v>13</v>
      </c>
      <c r="F1" s="2" t="s">
        <v>5</v>
      </c>
      <c r="G1" s="2" t="s">
        <v>6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  <c r="V1" s="2" t="s">
        <v>142</v>
      </c>
    </row>
    <row r="2" s="1" customFormat="1" spans="1:22">
      <c r="A2" s="3">
        <v>23280760109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143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158</v>
      </c>
      <c r="V2" s="1" t="s">
        <v>159</v>
      </c>
    </row>
    <row r="3" s="1" customFormat="1" spans="1:22">
      <c r="A3" s="3">
        <v>999223265875229</v>
      </c>
      <c r="B3" s="1" t="s">
        <v>160</v>
      </c>
      <c r="C3" s="1" t="s">
        <v>161</v>
      </c>
      <c r="D3" s="1" t="s">
        <v>162</v>
      </c>
      <c r="E3" s="1" t="s">
        <v>61</v>
      </c>
      <c r="F3" s="1" t="s">
        <v>160</v>
      </c>
      <c r="G3" s="1" t="s">
        <v>143</v>
      </c>
      <c r="H3" s="1" t="s">
        <v>148</v>
      </c>
      <c r="I3" s="1" t="s">
        <v>163</v>
      </c>
      <c r="J3" s="1" t="s">
        <v>150</v>
      </c>
      <c r="K3" s="1" t="s">
        <v>163</v>
      </c>
      <c r="L3" s="1" t="s">
        <v>163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164</v>
      </c>
      <c r="S3" s="1" t="s">
        <v>156</v>
      </c>
      <c r="T3" s="1" t="s">
        <v>157</v>
      </c>
      <c r="U3" s="1" t="s">
        <v>165</v>
      </c>
      <c r="V3" s="1" t="s">
        <v>159</v>
      </c>
    </row>
    <row r="4" s="1" customFormat="1" spans="1:22">
      <c r="A4" s="3">
        <v>999223265593335</v>
      </c>
      <c r="B4" s="1" t="s">
        <v>160</v>
      </c>
      <c r="C4" s="1" t="s">
        <v>166</v>
      </c>
      <c r="D4" s="1" t="s">
        <v>167</v>
      </c>
      <c r="E4" s="1" t="s">
        <v>168</v>
      </c>
      <c r="F4" s="1" t="s">
        <v>160</v>
      </c>
      <c r="G4" s="1" t="s">
        <v>143</v>
      </c>
      <c r="H4" s="1" t="s">
        <v>148</v>
      </c>
      <c r="I4" s="1" t="s">
        <v>169</v>
      </c>
      <c r="J4" s="1" t="s">
        <v>150</v>
      </c>
      <c r="K4" s="1" t="s">
        <v>169</v>
      </c>
      <c r="L4" s="1" t="s">
        <v>169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170</v>
      </c>
      <c r="S4" s="1" t="s">
        <v>156</v>
      </c>
      <c r="T4" s="1" t="s">
        <v>157</v>
      </c>
      <c r="U4" s="1" t="s">
        <v>158</v>
      </c>
      <c r="V4" s="1" t="s">
        <v>159</v>
      </c>
    </row>
    <row r="5" s="1" customFormat="1" spans="1:22">
      <c r="A5" s="3">
        <v>999223252247126</v>
      </c>
      <c r="B5" s="1" t="s">
        <v>171</v>
      </c>
      <c r="C5" s="1" t="s">
        <v>172</v>
      </c>
      <c r="D5" s="1" t="s">
        <v>173</v>
      </c>
      <c r="E5" s="1" t="s">
        <v>174</v>
      </c>
      <c r="F5" s="1" t="s">
        <v>160</v>
      </c>
      <c r="G5" s="1" t="s">
        <v>147</v>
      </c>
      <c r="H5" s="1" t="s">
        <v>148</v>
      </c>
      <c r="I5" s="1" t="s">
        <v>175</v>
      </c>
      <c r="J5" s="1" t="s">
        <v>150</v>
      </c>
      <c r="K5" s="1" t="s">
        <v>175</v>
      </c>
      <c r="L5" s="1" t="s">
        <v>175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176</v>
      </c>
      <c r="S5" s="1" t="s">
        <v>156</v>
      </c>
      <c r="T5" s="1" t="s">
        <v>157</v>
      </c>
      <c r="U5" s="1" t="s">
        <v>158</v>
      </c>
      <c r="V5" s="1" t="s">
        <v>159</v>
      </c>
    </row>
    <row r="6" s="1" customFormat="1" spans="1:22">
      <c r="A6" s="3">
        <v>999223262815352</v>
      </c>
      <c r="B6" s="1" t="s">
        <v>177</v>
      </c>
      <c r="C6" s="1" t="s">
        <v>178</v>
      </c>
      <c r="D6" s="1" t="s">
        <v>145</v>
      </c>
      <c r="E6" s="1" t="s">
        <v>179</v>
      </c>
      <c r="F6" s="1" t="s">
        <v>143</v>
      </c>
      <c r="G6" s="1" t="s">
        <v>147</v>
      </c>
      <c r="H6" s="1" t="s">
        <v>148</v>
      </c>
      <c r="I6" s="1" t="s">
        <v>180</v>
      </c>
      <c r="J6" s="1" t="s">
        <v>150</v>
      </c>
      <c r="K6" s="1" t="s">
        <v>180</v>
      </c>
      <c r="L6" s="1" t="s">
        <v>180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181</v>
      </c>
      <c r="S6" s="1" t="s">
        <v>156</v>
      </c>
      <c r="T6" s="1" t="s">
        <v>157</v>
      </c>
      <c r="U6" s="1" t="s">
        <v>158</v>
      </c>
      <c r="V6" s="1" t="s">
        <v>159</v>
      </c>
    </row>
    <row r="7" s="1" customFormat="1" spans="1:22">
      <c r="A7" s="3">
        <v>999223224636267</v>
      </c>
      <c r="B7" s="1" t="s">
        <v>182</v>
      </c>
      <c r="C7" s="1" t="s">
        <v>183</v>
      </c>
      <c r="D7" s="1" t="s">
        <v>184</v>
      </c>
      <c r="E7" s="1" t="s">
        <v>185</v>
      </c>
      <c r="F7" s="1" t="s">
        <v>160</v>
      </c>
      <c r="G7" s="1" t="s">
        <v>143</v>
      </c>
      <c r="H7" s="1" t="s">
        <v>148</v>
      </c>
      <c r="I7" s="1" t="s">
        <v>186</v>
      </c>
      <c r="J7" s="1" t="s">
        <v>150</v>
      </c>
      <c r="K7" s="1" t="s">
        <v>186</v>
      </c>
      <c r="L7" s="1" t="s">
        <v>186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187</v>
      </c>
      <c r="S7" s="1" t="s">
        <v>156</v>
      </c>
      <c r="T7" s="1" t="s">
        <v>157</v>
      </c>
      <c r="U7" s="1" t="s">
        <v>158</v>
      </c>
      <c r="V7" s="1" t="s">
        <v>159</v>
      </c>
    </row>
    <row r="8" s="1" customFormat="1" spans="1:22">
      <c r="A8" s="3">
        <v>999223197785679</v>
      </c>
      <c r="B8" s="1" t="s">
        <v>188</v>
      </c>
      <c r="C8" s="1" t="s">
        <v>189</v>
      </c>
      <c r="D8" s="1" t="s">
        <v>190</v>
      </c>
      <c r="E8" s="1" t="s">
        <v>191</v>
      </c>
      <c r="F8" s="1" t="s">
        <v>160</v>
      </c>
      <c r="G8" s="1" t="s">
        <v>147</v>
      </c>
      <c r="H8" s="1" t="s">
        <v>148</v>
      </c>
      <c r="I8" s="1" t="s">
        <v>192</v>
      </c>
      <c r="J8" s="1" t="s">
        <v>150</v>
      </c>
      <c r="K8" s="1" t="s">
        <v>192</v>
      </c>
      <c r="L8" s="1" t="s">
        <v>192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193</v>
      </c>
      <c r="S8" s="1" t="s">
        <v>156</v>
      </c>
      <c r="T8" s="1" t="s">
        <v>157</v>
      </c>
      <c r="U8" s="1" t="s">
        <v>158</v>
      </c>
      <c r="V8" s="1" t="s">
        <v>159</v>
      </c>
    </row>
    <row r="9" s="1" customFormat="1" spans="1:22">
      <c r="A9" s="3">
        <v>999223171338643</v>
      </c>
      <c r="B9" s="1" t="s">
        <v>194</v>
      </c>
      <c r="C9" s="1" t="s">
        <v>195</v>
      </c>
      <c r="D9" s="1" t="s">
        <v>167</v>
      </c>
      <c r="E9" s="1" t="s">
        <v>196</v>
      </c>
      <c r="F9" s="1" t="s">
        <v>160</v>
      </c>
      <c r="G9" s="1" t="s">
        <v>147</v>
      </c>
      <c r="H9" s="1" t="s">
        <v>148</v>
      </c>
      <c r="I9" s="1" t="s">
        <v>197</v>
      </c>
      <c r="J9" s="1" t="s">
        <v>150</v>
      </c>
      <c r="K9" s="1" t="s">
        <v>197</v>
      </c>
      <c r="L9" s="1" t="s">
        <v>197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198</v>
      </c>
      <c r="S9" s="1" t="s">
        <v>156</v>
      </c>
      <c r="T9" s="1" t="s">
        <v>157</v>
      </c>
      <c r="U9" s="1" t="s">
        <v>158</v>
      </c>
      <c r="V9" s="1" t="s">
        <v>159</v>
      </c>
    </row>
    <row r="10" s="1" customFormat="1" spans="1:22">
      <c r="A10" s="3">
        <v>999223097336905</v>
      </c>
      <c r="B10" s="1" t="s">
        <v>199</v>
      </c>
      <c r="C10" s="1" t="s">
        <v>200</v>
      </c>
      <c r="D10" s="1" t="s">
        <v>201</v>
      </c>
      <c r="E10" s="1" t="s">
        <v>202</v>
      </c>
      <c r="F10" s="1" t="s">
        <v>143</v>
      </c>
      <c r="G10" s="1" t="s">
        <v>147</v>
      </c>
      <c r="H10" s="1" t="s">
        <v>148</v>
      </c>
      <c r="I10" s="1" t="s">
        <v>203</v>
      </c>
      <c r="J10" s="1" t="s">
        <v>150</v>
      </c>
      <c r="K10" s="1" t="s">
        <v>203</v>
      </c>
      <c r="L10" s="1" t="s">
        <v>203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204</v>
      </c>
      <c r="S10" s="1" t="s">
        <v>156</v>
      </c>
      <c r="T10" s="1" t="s">
        <v>157</v>
      </c>
      <c r="U10" s="1" t="s">
        <v>158</v>
      </c>
      <c r="V10" s="1" t="s">
        <v>159</v>
      </c>
    </row>
    <row r="11" s="1" customFormat="1" spans="1:22">
      <c r="A11" s="3">
        <v>999223065051928</v>
      </c>
      <c r="B11" s="1" t="s">
        <v>205</v>
      </c>
      <c r="C11" s="1" t="s">
        <v>206</v>
      </c>
      <c r="D11" s="1" t="s">
        <v>207</v>
      </c>
      <c r="E11" s="1" t="s">
        <v>208</v>
      </c>
      <c r="F11" s="1" t="s">
        <v>143</v>
      </c>
      <c r="G11" s="1" t="s">
        <v>147</v>
      </c>
      <c r="H11" s="1" t="s">
        <v>148</v>
      </c>
      <c r="I11" s="1" t="s">
        <v>209</v>
      </c>
      <c r="J11" s="1" t="s">
        <v>150</v>
      </c>
      <c r="K11" s="1" t="s">
        <v>209</v>
      </c>
      <c r="L11" s="1" t="s">
        <v>209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210</v>
      </c>
      <c r="S11" s="1" t="s">
        <v>156</v>
      </c>
      <c r="T11" s="1" t="s">
        <v>157</v>
      </c>
      <c r="U11" s="1" t="s">
        <v>158</v>
      </c>
      <c r="V11" s="1" t="s">
        <v>159</v>
      </c>
    </row>
    <row r="12" s="1" customFormat="1" spans="1:22">
      <c r="A12" s="3">
        <v>999223013571391</v>
      </c>
      <c r="B12" s="1" t="s">
        <v>211</v>
      </c>
      <c r="C12" s="1" t="s">
        <v>212</v>
      </c>
      <c r="D12" s="1" t="s">
        <v>207</v>
      </c>
      <c r="E12" s="1" t="s">
        <v>213</v>
      </c>
      <c r="F12" s="1" t="s">
        <v>143</v>
      </c>
      <c r="G12" s="1" t="s">
        <v>147</v>
      </c>
      <c r="H12" s="1" t="s">
        <v>148</v>
      </c>
      <c r="I12" s="1" t="s">
        <v>214</v>
      </c>
      <c r="J12" s="1" t="s">
        <v>150</v>
      </c>
      <c r="K12" s="1" t="s">
        <v>214</v>
      </c>
      <c r="L12" s="1" t="s">
        <v>214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215</v>
      </c>
      <c r="S12" s="1" t="s">
        <v>156</v>
      </c>
      <c r="T12" s="1" t="s">
        <v>157</v>
      </c>
      <c r="U12" s="1" t="s">
        <v>158</v>
      </c>
      <c r="V12" s="1" t="s">
        <v>159</v>
      </c>
    </row>
    <row r="13" s="1" customFormat="1" spans="1:22">
      <c r="A13" s="3">
        <v>999223009070651</v>
      </c>
      <c r="B13" s="1" t="s">
        <v>211</v>
      </c>
      <c r="C13" s="1" t="s">
        <v>216</v>
      </c>
      <c r="D13" s="1" t="s">
        <v>184</v>
      </c>
      <c r="E13" s="1" t="s">
        <v>217</v>
      </c>
      <c r="F13" s="1" t="s">
        <v>177</v>
      </c>
      <c r="G13" s="1" t="s">
        <v>147</v>
      </c>
      <c r="H13" s="1" t="s">
        <v>148</v>
      </c>
      <c r="I13" s="1" t="s">
        <v>218</v>
      </c>
      <c r="J13" s="1" t="s">
        <v>150</v>
      </c>
      <c r="K13" s="1" t="s">
        <v>218</v>
      </c>
      <c r="L13" s="1" t="s">
        <v>218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154</v>
      </c>
      <c r="R13" s="1" t="s">
        <v>219</v>
      </c>
      <c r="S13" s="1" t="s">
        <v>156</v>
      </c>
      <c r="T13" s="1" t="s">
        <v>157</v>
      </c>
      <c r="U13" s="1" t="s">
        <v>158</v>
      </c>
      <c r="V13" s="1" t="s">
        <v>159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2023-04-06T01:13:00Z</dcterms:created>
  <dcterms:modified xsi:type="dcterms:W3CDTF">2023-04-06T01:36:10Z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2C279F8E0CBB4B35900982FA92A9FAC8</vt:lpwstr>
  </property>
  <property fmtid="{D5CDD505-2E9C-101B-9397-08002B2CF9AE}" pid="3" name="KSOProductBuildVer">
    <vt:lpwstr>2052-11.1.0.14036</vt:lpwstr>
  </property>
</Properties>
</file>