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<sst xmlns="http://schemas.openxmlformats.org/spreadsheetml/2006/main" count="373" uniqueCount="164">
  <si>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</si>
  <si>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</si>
  <si>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</si>
  <si>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</si>
  <si>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</si>
  <si>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</si>
  <si>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</si>
  <si>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</si>
  <si>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</si>
  <si>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</si>
  <si>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</si>
  <si>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</si>
  <si>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</si>
  <si>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</si>
  <si>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</si>
  <si>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</si>
  <si>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</si>
  <si>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</si>
  <si>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</si>
  <si>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</si>
  <si>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</si>
  <si>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</si>
  <si>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</si>
  <si>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</si>
  <si>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</si>
  <si>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999223191012502	</t>
  </si>
  <si>
    <t>Ctrip</t>
  </si>
  <si>
    <t>正常</t>
  </si>
  <si>
    <t>[香港]香港港岛海逸君绰酒店(Harbour Grand Hong Kong)(17081023)</t>
  </si>
  <si>
    <t>高级海景客房(至少连住2晚及以上)&lt;特惠专享&gt;&lt;双人入住&gt;&lt;内宾&gt;&lt;无早&gt;</t>
  </si>
  <si>
    <t>CNY</t>
  </si>
  <si>
    <t>CHEN/KAI</t>
  </si>
  <si>
    <t>CA363230412CNY</t>
  </si>
  <si>
    <t>未提现</t>
  </si>
  <si>
    <t>携程开票</t>
  </si>
  <si>
    <t xml:space="preserve">3135949	</t>
  </si>
  <si>
    <t xml:space="preserve">	</t>
  </si>
  <si>
    <t xml:space="preserve">999223243422272	</t>
  </si>
  <si>
    <t>[香港]香港九龙海逸君绰酒店(Harbour Grand Kowloon)(17095949)</t>
  </si>
  <si>
    <t>高级客房(至少连住2晚及以上)&lt;特惠&gt;&lt;双人入住&gt;&lt;内宾&gt;&lt;无早&gt;</t>
  </si>
  <si>
    <t>WEI/WEI,WANG/WENJIAO</t>
  </si>
  <si>
    <t xml:space="preserve">3150758	</t>
  </si>
  <si>
    <t xml:space="preserve">999223246838817	</t>
  </si>
  <si>
    <t>HONG/JIAJIN</t>
  </si>
  <si>
    <t xml:space="preserve">3152052	</t>
  </si>
  <si>
    <t xml:space="preserve">999223271780024	</t>
  </si>
  <si>
    <t>CHAU/PING,LAM/WAI KWONG</t>
  </si>
  <si>
    <t xml:space="preserve">3157013	</t>
  </si>
  <si>
    <t>取消</t>
  </si>
  <si>
    <t xml:space="preserve">999223276243698	</t>
  </si>
  <si>
    <t>LI/YINGGE</t>
  </si>
  <si>
    <t xml:space="preserve">3158167	</t>
  </si>
  <si>
    <t xml:space="preserve">999223283455893	</t>
  </si>
  <si>
    <t>TAO/LIJIE</t>
  </si>
  <si>
    <t xml:space="preserve">3159536	</t>
  </si>
  <si>
    <t xml:space="preserve">999223300154295	</t>
  </si>
  <si>
    <t>[香港]香港广易商务宾馆(家庭旅馆)(WIDE EVER HOSTEL)(2981749)</t>
  </si>
  <si>
    <t>四人房&lt;特惠专享&gt;&lt;四人入住&gt;&lt;无早&gt;</t>
  </si>
  <si>
    <t>xu/yongjian,wen/huanqing</t>
  </si>
  <si>
    <t xml:space="preserve">3163056	</t>
  </si>
  <si>
    <t xml:space="preserve">acknowledge	</t>
  </si>
  <si>
    <t xml:space="preserve">999223330586479	</t>
  </si>
  <si>
    <t>[深圳]深圳中洲圣廷苑酒店(70183334)</t>
  </si>
  <si>
    <t>高级双床房&lt;双人入住&gt;&lt;内宾&gt;&lt;预付&gt;&lt;无早&gt;</t>
  </si>
  <si>
    <t>魏上捷</t>
  </si>
  <si>
    <t xml:space="preserve">3168780	</t>
  </si>
  <si>
    <t xml:space="preserve">999223364587055	</t>
  </si>
  <si>
    <t>[梅州]梅州白天鹅迎宾馆(100697959)</t>
  </si>
  <si>
    <t>商务江景大床房&lt;超值特惠&gt;&lt;双人入住&gt;&lt;日历房套餐高价值&gt;&lt;单早&gt;&lt;新酒店礼盒&gt;</t>
  </si>
  <si>
    <t>朱文博</t>
  </si>
  <si>
    <t xml:space="preserve">999223365203818	</t>
  </si>
  <si>
    <t>[香港]香港弥敦酒店(Nathan Hotel)(10105446)</t>
  </si>
  <si>
    <t>卓智客房&lt;双人入住&gt;&lt;内宾&gt;&lt;预付&gt;&lt;无早&gt;</t>
  </si>
  <si>
    <t>ZENG/LINGQI</t>
  </si>
  <si>
    <t xml:space="preserve">3174740	</t>
  </si>
  <si>
    <t xml:space="preserve">999223368931591	</t>
  </si>
  <si>
    <t>[梅州]梅州麓湖山酒店(67856423)</t>
  </si>
  <si>
    <t>零压豪华大床房&lt;超值特惠&gt;&lt;双人入住&gt;&lt;双早&gt;&lt;日历房套餐高价值&gt;&lt;新酒店礼盒&gt;</t>
  </si>
  <si>
    <t>钟创伦,陈少和</t>
  </si>
  <si>
    <t xml:space="preserve">222935	</t>
  </si>
  <si>
    <t>，</t>
  </si>
  <si>
    <t>999223364587055</t>
  </si>
  <si>
    <t>202303270021350075</t>
  </si>
  <si>
    <t>999223368931591</t>
  </si>
  <si>
    <t>202303271121150021</t>
  </si>
  <si>
    <t>A230412095459481</t>
  </si>
  <si>
    <t>A230412095611481</t>
  </si>
  <si>
    <t>房集：i230412095204 1057元</t>
  </si>
  <si>
    <t>CNY / HKD 当前参考汇率: 1.138827957</t>
  </si>
  <si>
    <t>总计：19571.82 CNY/
22288.94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</si>
  <si>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</si>
  <si>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</si>
  <si>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</si>
  <si>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</si>
  <si>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</si>
  <si>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</si>
  <si>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</si>
  <si>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</si>
  <si>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</si>
  <si>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</si>
  <si>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</si>
  <si>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</si>
  <si>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</si>
  <si>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</si>
  <si>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</si>
  <si>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</si>
  <si>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</si>
  <si>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</si>
  <si>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</si>
  <si>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2023-03-27</t>
  </si>
  <si>
    <t>3174740</t>
  </si>
  <si>
    <t>香港弥敦酒店</t>
  </si>
  <si>
    <t>ZENG LINGQI</t>
  </si>
  <si>
    <t>2023-03-28</t>
  </si>
  <si>
    <t>退房日周结</t>
  </si>
  <si>
    <t>846.38</t>
  </si>
  <si>
    <t>RMB</t>
  </si>
  <si>
    <t>0</t>
  </si>
  <si>
    <t>0.00</t>
  </si>
  <si>
    <t>携程国内直连(DD)</t>
  </si>
  <si>
    <t>01.011249</t>
  </si>
  <si>
    <t>2023-03-27 07:24:49</t>
  </si>
  <si>
    <t>否</t>
  </si>
  <si>
    <t>汇智国际旅游发展有限公司</t>
  </si>
  <si>
    <t>直连</t>
  </si>
  <si>
    <t>中国</t>
  </si>
  <si>
    <t>2023-03-24</t>
  </si>
  <si>
    <t>3168780</t>
  </si>
  <si>
    <t>深圳中洲圣廷苑酒店</t>
  </si>
  <si>
    <t>610.04</t>
  </si>
  <si>
    <t>2023-03-24 12:48:15</t>
  </si>
  <si>
    <t>2023-03-22</t>
  </si>
  <si>
    <t>3163056</t>
  </si>
  <si>
    <t>香港广易商务宾馆(家庭旅馆)</t>
  </si>
  <si>
    <t>xu yongjian,wen huanqing</t>
  </si>
  <si>
    <t>3029.40</t>
  </si>
  <si>
    <t>2023-03-22 13:20:12</t>
  </si>
  <si>
    <t>直采</t>
  </si>
  <si>
    <t>2023-03-21</t>
  </si>
  <si>
    <t>3159536</t>
  </si>
  <si>
    <t>香港港岛海逸君绰酒店</t>
  </si>
  <si>
    <t>TAO LIJIE</t>
  </si>
  <si>
    <t>2023-03-26</t>
  </si>
  <si>
    <t>2394.00</t>
  </si>
  <si>
    <t>2023-03-21 23:05:28</t>
  </si>
  <si>
    <t>2023-03-20</t>
  </si>
  <si>
    <t>3158167</t>
  </si>
  <si>
    <t>LI YINGGE</t>
  </si>
  <si>
    <t>2023-03-21 23:02:59</t>
  </si>
  <si>
    <t>2023-03-18</t>
  </si>
  <si>
    <t>3152052</t>
  </si>
  <si>
    <t>HONG JIAJIN</t>
  </si>
  <si>
    <t>2023-03-19 18:34:01</t>
  </si>
  <si>
    <t>3150758</t>
  </si>
  <si>
    <t>香港九龙海逸君绰酒店</t>
  </si>
  <si>
    <t>WEI WEI,WANG WENJIAO</t>
  </si>
  <si>
    <t>2023-03-25</t>
  </si>
  <si>
    <t>4515.00</t>
  </si>
  <si>
    <t>2023-03-19 18:09:49</t>
  </si>
  <si>
    <t>2023-03-15</t>
  </si>
  <si>
    <t>3135949</t>
  </si>
  <si>
    <t>CHEN KAI</t>
  </si>
  <si>
    <t>2332.00</t>
  </si>
  <si>
    <t>2023-03-15 22:26:29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</si>
</sst>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85725</xdr:colOff>
      <xdr:row>56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305300"/>
          <a:ext cx="11163300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45011</v>
      </c>
      <c r="G2" s="6">
        <v>45013</v>
      </c>
      <c r="H2" s="4">
        <v>1</v>
      </c>
      <c r="I2" s="4">
        <v>2</v>
      </c>
      <c r="J2" s="4">
        <v>2</v>
      </c>
      <c r="K2" s="4" t="s">
        <v>30</v>
      </c>
      <c r="L2" s="4">
        <v>2332</v>
      </c>
      <c r="M2" s="4">
        <v>2332</v>
      </c>
      <c r="N2" s="4" t="s">
        <v>31</v>
      </c>
      <c r="O2" s="4" t="s">
        <v>32</v>
      </c>
      <c r="P2" s="4" t="s">
        <v>33</v>
      </c>
      <c r="Q2" s="4">
        <v>0</v>
      </c>
      <c r="R2" s="7">
        <v>45000</v>
      </c>
      <c r="S2" s="6">
        <v>45028</v>
      </c>
      <c r="T2" s="4" t="s">
        <v>34</v>
      </c>
      <c r="U2" s="4">
        <v>2332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45010</v>
      </c>
      <c r="G3" s="6">
        <v>45013</v>
      </c>
      <c r="H3" s="4">
        <v>1</v>
      </c>
      <c r="I3" s="4">
        <v>3</v>
      </c>
      <c r="J3" s="4">
        <v>3</v>
      </c>
      <c r="K3" s="4" t="s">
        <v>30</v>
      </c>
      <c r="L3" s="4">
        <v>4515</v>
      </c>
      <c r="M3" s="4">
        <v>4515</v>
      </c>
      <c r="N3" s="4" t="s">
        <v>40</v>
      </c>
      <c r="O3" s="4" t="s">
        <v>32</v>
      </c>
      <c r="P3" s="4" t="s">
        <v>33</v>
      </c>
      <c r="Q3" s="4">
        <v>0</v>
      </c>
      <c r="R3" s="7">
        <v>45003</v>
      </c>
      <c r="S3" s="6">
        <v>45028</v>
      </c>
      <c r="T3" s="4" t="s">
        <v>34</v>
      </c>
      <c r="U3" s="4">
        <v>4515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45011</v>
      </c>
      <c r="G4" s="6">
        <v>45013</v>
      </c>
      <c r="H4" s="4">
        <v>1</v>
      </c>
      <c r="I4" s="4">
        <v>2</v>
      </c>
      <c r="J4" s="4">
        <v>2</v>
      </c>
      <c r="K4" s="4" t="s">
        <v>30</v>
      </c>
      <c r="L4" s="4">
        <v>2394</v>
      </c>
      <c r="M4" s="4">
        <v>2394</v>
      </c>
      <c r="N4" s="4" t="s">
        <v>43</v>
      </c>
      <c r="O4" s="4" t="s">
        <v>32</v>
      </c>
      <c r="P4" s="4" t="s">
        <v>33</v>
      </c>
      <c r="Q4" s="4">
        <v>0</v>
      </c>
      <c r="R4" s="7">
        <v>45003</v>
      </c>
      <c r="S4" s="6">
        <v>45028</v>
      </c>
      <c r="T4" s="4" t="s">
        <v>34</v>
      </c>
      <c r="U4" s="4">
        <v>2394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45010</v>
      </c>
      <c r="G5" s="6">
        <v>45013</v>
      </c>
      <c r="H5" s="4">
        <v>1</v>
      </c>
      <c r="I5" s="4">
        <v>3</v>
      </c>
      <c r="J5" s="4">
        <v>3</v>
      </c>
      <c r="K5" s="4" t="s">
        <v>30</v>
      </c>
      <c r="L5" s="4">
        <v>4830</v>
      </c>
      <c r="M5" s="4">
        <v>4830</v>
      </c>
      <c r="N5" s="4" t="s">
        <v>46</v>
      </c>
      <c r="O5" s="4" t="s">
        <v>32</v>
      </c>
      <c r="P5" s="4" t="s">
        <v>33</v>
      </c>
      <c r="Q5" s="4">
        <v>0</v>
      </c>
      <c r="R5" s="7">
        <v>45005</v>
      </c>
      <c r="S5" s="6">
        <v>45028</v>
      </c>
      <c r="T5" s="4" t="s">
        <v>34</v>
      </c>
      <c r="U5" s="4">
        <v>4830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48</v>
      </c>
      <c r="D6" s="4" t="s">
        <v>38</v>
      </c>
      <c r="E6" s="4" t="s">
        <v>39</v>
      </c>
      <c r="F6" s="6">
        <v>45010</v>
      </c>
      <c r="G6" s="6">
        <v>45013</v>
      </c>
      <c r="H6" s="4">
        <v>1</v>
      </c>
      <c r="I6" s="4">
        <v>3</v>
      </c>
      <c r="J6" s="4">
        <v>3</v>
      </c>
      <c r="K6" s="4" t="s">
        <v>30</v>
      </c>
      <c r="L6" s="4">
        <v>-4830</v>
      </c>
      <c r="M6" s="4">
        <v>-4830</v>
      </c>
      <c r="N6" s="4" t="s">
        <v>46</v>
      </c>
      <c r="O6" s="4" t="s">
        <v>32</v>
      </c>
      <c r="P6" s="4" t="s">
        <v>33</v>
      </c>
      <c r="Q6" s="4">
        <v>0</v>
      </c>
      <c r="R6" s="7">
        <v>45005</v>
      </c>
      <c r="S6" s="6">
        <v>45028</v>
      </c>
      <c r="T6" s="4" t="s">
        <v>34</v>
      </c>
      <c r="U6" s="4">
        <v>-4830</v>
      </c>
      <c r="V6" s="4">
        <v>0</v>
      </c>
      <c r="W6" s="4">
        <v>0</v>
      </c>
      <c r="X6" s="4" t="s">
        <v>47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45011</v>
      </c>
      <c r="G7" s="6">
        <v>45013</v>
      </c>
      <c r="H7" s="4">
        <v>1</v>
      </c>
      <c r="I7" s="4">
        <v>2</v>
      </c>
      <c r="J7" s="4">
        <v>2</v>
      </c>
      <c r="K7" s="4" t="s">
        <v>30</v>
      </c>
      <c r="L7" s="4">
        <v>2394</v>
      </c>
      <c r="M7" s="4">
        <v>2394</v>
      </c>
      <c r="N7" s="4" t="s">
        <v>50</v>
      </c>
      <c r="O7" s="4" t="s">
        <v>32</v>
      </c>
      <c r="P7" s="4" t="s">
        <v>33</v>
      </c>
      <c r="Q7" s="4">
        <v>0</v>
      </c>
      <c r="R7" s="7">
        <v>45005</v>
      </c>
      <c r="S7" s="6">
        <v>45028</v>
      </c>
      <c r="T7" s="4" t="s">
        <v>34</v>
      </c>
      <c r="U7" s="4">
        <v>2394</v>
      </c>
      <c r="V7" s="4">
        <v>0</v>
      </c>
      <c r="W7" s="4">
        <v>0</v>
      </c>
      <c r="X7" s="4" t="s">
        <v>51</v>
      </c>
      <c r="Y7" s="4" t="s">
        <v>36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45011</v>
      </c>
      <c r="G8" s="6">
        <v>45013</v>
      </c>
      <c r="H8" s="4">
        <v>1</v>
      </c>
      <c r="I8" s="4">
        <v>2</v>
      </c>
      <c r="J8" s="4">
        <v>2</v>
      </c>
      <c r="K8" s="4" t="s">
        <v>30</v>
      </c>
      <c r="L8" s="4">
        <v>2394</v>
      </c>
      <c r="M8" s="4">
        <v>2394</v>
      </c>
      <c r="N8" s="4" t="s">
        <v>53</v>
      </c>
      <c r="O8" s="4" t="s">
        <v>32</v>
      </c>
      <c r="P8" s="4" t="s">
        <v>33</v>
      </c>
      <c r="Q8" s="4">
        <v>0</v>
      </c>
      <c r="R8" s="7">
        <v>45006</v>
      </c>
      <c r="S8" s="6">
        <v>45028</v>
      </c>
      <c r="T8" s="4" t="s">
        <v>34</v>
      </c>
      <c r="U8" s="4">
        <v>2394</v>
      </c>
      <c r="V8" s="4">
        <v>0</v>
      </c>
      <c r="W8" s="4">
        <v>0</v>
      </c>
      <c r="X8" s="4" t="s">
        <v>54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45007</v>
      </c>
      <c r="G9" s="6">
        <v>45013</v>
      </c>
      <c r="H9" s="4">
        <v>1</v>
      </c>
      <c r="I9" s="4">
        <v>6</v>
      </c>
      <c r="J9" s="4">
        <v>6</v>
      </c>
      <c r="K9" s="4" t="s">
        <v>30</v>
      </c>
      <c r="L9" s="4">
        <v>3029.4</v>
      </c>
      <c r="M9" s="4">
        <v>3029.4</v>
      </c>
      <c r="N9" s="4" t="s">
        <v>58</v>
      </c>
      <c r="O9" s="4" t="s">
        <v>32</v>
      </c>
      <c r="P9" s="4" t="s">
        <v>33</v>
      </c>
      <c r="Q9" s="4">
        <v>0</v>
      </c>
      <c r="R9" s="7">
        <v>45007</v>
      </c>
      <c r="S9" s="6">
        <v>45028</v>
      </c>
      <c r="T9" s="4" t="s">
        <v>34</v>
      </c>
      <c r="U9" s="4">
        <v>3029.4</v>
      </c>
      <c r="V9" s="4">
        <v>0</v>
      </c>
      <c r="W9" s="4">
        <v>0</v>
      </c>
      <c r="X9" s="4" t="s">
        <v>59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45012</v>
      </c>
      <c r="G10" s="6">
        <v>45013</v>
      </c>
      <c r="H10" s="4">
        <v>1</v>
      </c>
      <c r="I10" s="4">
        <v>1</v>
      </c>
      <c r="J10" s="4">
        <v>1</v>
      </c>
      <c r="K10" s="4" t="s">
        <v>30</v>
      </c>
      <c r="L10" s="4">
        <v>610.04</v>
      </c>
      <c r="M10" s="4">
        <v>610.04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45009</v>
      </c>
      <c r="S10" s="6">
        <v>45028</v>
      </c>
      <c r="T10" s="4" t="s">
        <v>34</v>
      </c>
      <c r="U10" s="4">
        <v>610.04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45012</v>
      </c>
      <c r="G11" s="6">
        <v>45013</v>
      </c>
      <c r="H11" s="4">
        <v>1</v>
      </c>
      <c r="I11" s="4">
        <v>1</v>
      </c>
      <c r="J11" s="4">
        <v>1</v>
      </c>
      <c r="K11" s="4" t="s">
        <v>30</v>
      </c>
      <c r="L11" s="4">
        <v>329</v>
      </c>
      <c r="M11" s="4">
        <v>329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45012</v>
      </c>
      <c r="S11" s="6">
        <v>45028</v>
      </c>
      <c r="T11" s="4" t="s">
        <v>34</v>
      </c>
      <c r="U11" s="4">
        <v>329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45012</v>
      </c>
      <c r="G12" s="6">
        <v>45013</v>
      </c>
      <c r="H12" s="4">
        <v>1</v>
      </c>
      <c r="I12" s="4">
        <v>1</v>
      </c>
      <c r="J12" s="4">
        <v>1</v>
      </c>
      <c r="K12" s="4" t="s">
        <v>30</v>
      </c>
      <c r="L12" s="4">
        <v>846.38</v>
      </c>
      <c r="M12" s="4">
        <v>846.38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45012</v>
      </c>
      <c r="S12" s="6">
        <v>45028</v>
      </c>
      <c r="T12" s="4" t="s">
        <v>34</v>
      </c>
      <c r="U12" s="4">
        <v>846.38</v>
      </c>
      <c r="V12" s="4">
        <v>0</v>
      </c>
      <c r="W12" s="4">
        <v>0</v>
      </c>
      <c r="X12" s="4" t="s">
        <v>74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45012</v>
      </c>
      <c r="G13" s="6">
        <v>45013</v>
      </c>
      <c r="H13" s="4">
        <v>2</v>
      </c>
      <c r="I13" s="4">
        <v>1</v>
      </c>
      <c r="J13" s="4">
        <v>2</v>
      </c>
      <c r="K13" s="4" t="s">
        <v>30</v>
      </c>
      <c r="L13" s="4">
        <v>728</v>
      </c>
      <c r="M13" s="4">
        <v>728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45012</v>
      </c>
      <c r="S13" s="6">
        <v>45028</v>
      </c>
      <c r="T13" s="4" t="s">
        <v>34</v>
      </c>
      <c r="U13" s="4">
        <v>728</v>
      </c>
      <c r="V13" s="4">
        <v>0</v>
      </c>
      <c r="W13" s="4">
        <v>0</v>
      </c>
      <c r="X13" s="4" t="s">
        <v>36</v>
      </c>
      <c r="Y13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A18" sqref="A18:D23"/>
    </sheetView>
  </sheetViews>
  <sheetFormatPr defaultColWidth="9" defaultRowHeight="13.5"/>
  <cols>
    <col min="1" max="1" width="12.625" style="4"/>
    <col min="2" max="2" width="14" style="4" customWidth="1"/>
    <col min="3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999223191012502</v>
      </c>
      <c r="B2" s="6">
        <v>45011</v>
      </c>
      <c r="C2" s="6">
        <v>45013</v>
      </c>
      <c r="D2" s="4">
        <v>2332</v>
      </c>
      <c r="E2" s="4" t="str">
        <f>VLOOKUP(A2,HOP!A:L,12,0)</f>
        <v>2332.00</v>
      </c>
      <c r="F2" s="4" t="str">
        <f>VLOOKUP(A2,HOP!A:C,3,0)</f>
        <v>3135949</v>
      </c>
      <c r="G2" s="4">
        <f>D2-E2</f>
        <v>0</v>
      </c>
      <c r="H2" s="4" t="str">
        <f>$H$1&amp;F2</f>
        <v>，3135949</v>
      </c>
      <c r="I2" s="4" t="str">
        <f>VLOOKUP(A2,HOP!A:U,21,0)</f>
        <v>直采</v>
      </c>
    </row>
    <row r="3" s="4" customFormat="1" spans="1:9">
      <c r="A3" s="5">
        <v>999223243422272</v>
      </c>
      <c r="B3" s="6">
        <v>45010</v>
      </c>
      <c r="C3" s="6">
        <v>45013</v>
      </c>
      <c r="D3" s="4">
        <v>4515</v>
      </c>
      <c r="E3" s="4" t="str">
        <f>VLOOKUP(A3,HOP!A:L,12,0)</f>
        <v>4515.00</v>
      </c>
      <c r="F3" s="4" t="str">
        <f>VLOOKUP(A3,HOP!A:C,3,0)</f>
        <v>3150758</v>
      </c>
      <c r="G3" s="4">
        <f t="shared" ref="G3:G12" si="0">D3-E3</f>
        <v>0</v>
      </c>
      <c r="H3" s="4" t="str">
        <f t="shared" ref="H3:H12" si="1">$H$1&amp;F3</f>
        <v>，3150758</v>
      </c>
      <c r="I3" s="4" t="str">
        <f>VLOOKUP(A3,HOP!A:U,21,0)</f>
        <v>直采</v>
      </c>
    </row>
    <row r="4" s="4" customFormat="1" spans="1:9">
      <c r="A4" s="5">
        <v>999223246838817</v>
      </c>
      <c r="B4" s="6">
        <v>45011</v>
      </c>
      <c r="C4" s="6">
        <v>45013</v>
      </c>
      <c r="D4" s="4">
        <v>2394</v>
      </c>
      <c r="E4" s="4" t="str">
        <f>VLOOKUP(A4,HOP!A:L,12,0)</f>
        <v>2394.00</v>
      </c>
      <c r="F4" s="4" t="str">
        <f>VLOOKUP(A4,HOP!A:C,3,0)</f>
        <v>3152052</v>
      </c>
      <c r="G4" s="4">
        <f t="shared" si="0"/>
        <v>0</v>
      </c>
      <c r="H4" s="4" t="str">
        <f t="shared" si="1"/>
        <v>，3152052</v>
      </c>
      <c r="I4" s="4" t="str">
        <f>VLOOKUP(A4,HOP!A:U,21,0)</f>
        <v>直采</v>
      </c>
    </row>
    <row r="5" s="4" customFormat="1" hidden="1" spans="1:9">
      <c r="A5" s="5">
        <v>999223271780024</v>
      </c>
      <c r="B5" s="6">
        <v>45010</v>
      </c>
      <c r="C5" s="6">
        <v>45013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999223276243698</v>
      </c>
      <c r="B6" s="6">
        <v>45011</v>
      </c>
      <c r="C6" s="6">
        <v>45013</v>
      </c>
      <c r="D6" s="4">
        <v>2394</v>
      </c>
      <c r="E6" s="4" t="str">
        <f>VLOOKUP(A6,HOP!A:L,12,0)</f>
        <v>2394.00</v>
      </c>
      <c r="F6" s="4" t="str">
        <f>VLOOKUP(A6,HOP!A:C,3,0)</f>
        <v>3158167</v>
      </c>
      <c r="G6" s="4">
        <f t="shared" si="0"/>
        <v>0</v>
      </c>
      <c r="H6" s="4" t="str">
        <f t="shared" si="1"/>
        <v>，3158167</v>
      </c>
      <c r="I6" s="4" t="str">
        <f>VLOOKUP(A6,HOP!A:U,21,0)</f>
        <v>直采</v>
      </c>
    </row>
    <row r="7" s="4" customFormat="1" spans="1:9">
      <c r="A7" s="5">
        <v>999223283455893</v>
      </c>
      <c r="B7" s="6">
        <v>45011</v>
      </c>
      <c r="C7" s="6">
        <v>45013</v>
      </c>
      <c r="D7" s="4">
        <v>2394</v>
      </c>
      <c r="E7" s="4" t="str">
        <f>VLOOKUP(A7,HOP!A:L,12,0)</f>
        <v>2394.00</v>
      </c>
      <c r="F7" s="4" t="str">
        <f>VLOOKUP(A7,HOP!A:C,3,0)</f>
        <v>3159536</v>
      </c>
      <c r="G7" s="4">
        <f t="shared" si="0"/>
        <v>0</v>
      </c>
      <c r="H7" s="4" t="str">
        <f t="shared" si="1"/>
        <v>，3159536</v>
      </c>
      <c r="I7" s="4" t="str">
        <f>VLOOKUP(A7,HOP!A:U,21,0)</f>
        <v>直采</v>
      </c>
    </row>
    <row r="8" s="4" customFormat="1" spans="1:9">
      <c r="A8" s="5">
        <v>999223300154295</v>
      </c>
      <c r="B8" s="6">
        <v>45007</v>
      </c>
      <c r="C8" s="6">
        <v>45013</v>
      </c>
      <c r="D8" s="4">
        <v>3029.4</v>
      </c>
      <c r="E8" s="4" t="str">
        <f>VLOOKUP(A8,HOP!A:L,12,0)</f>
        <v>3029.40</v>
      </c>
      <c r="F8" s="4" t="str">
        <f>VLOOKUP(A8,HOP!A:C,3,0)</f>
        <v>3163056</v>
      </c>
      <c r="G8" s="4">
        <f t="shared" si="0"/>
        <v>0</v>
      </c>
      <c r="H8" s="4" t="str">
        <f t="shared" si="1"/>
        <v>，3163056</v>
      </c>
      <c r="I8" s="4" t="str">
        <f>VLOOKUP(A8,HOP!A:U,21,0)</f>
        <v>直采</v>
      </c>
    </row>
    <row r="9" s="4" customFormat="1" spans="1:9">
      <c r="A9" s="5">
        <v>999223330586479</v>
      </c>
      <c r="B9" s="6">
        <v>45012</v>
      </c>
      <c r="C9" s="6">
        <v>45013</v>
      </c>
      <c r="D9" s="4">
        <v>610.04</v>
      </c>
      <c r="E9" s="4" t="str">
        <f>VLOOKUP(A9,HOP!A:L,12,0)</f>
        <v>610.04</v>
      </c>
      <c r="F9" s="4" t="str">
        <f>VLOOKUP(A9,HOP!A:C,3,0)</f>
        <v>3168780</v>
      </c>
      <c r="G9" s="4">
        <f t="shared" si="0"/>
        <v>0</v>
      </c>
      <c r="H9" s="4" t="str">
        <f t="shared" si="1"/>
        <v>，3168780</v>
      </c>
      <c r="I9" s="4" t="str">
        <f>VLOOKUP(A9,HOP!A:U,21,0)</f>
        <v>直连</v>
      </c>
    </row>
    <row r="10" s="4" customFormat="1" spans="1:10">
      <c r="A10" s="8" t="s">
        <v>81</v>
      </c>
      <c r="B10" s="6">
        <v>45012</v>
      </c>
      <c r="C10" s="6">
        <v>45013</v>
      </c>
      <c r="D10" s="4">
        <v>329</v>
      </c>
      <c r="E10" s="4">
        <v>329</v>
      </c>
      <c r="F10" s="9" t="s">
        <v>82</v>
      </c>
      <c r="G10" s="4">
        <f t="shared" si="0"/>
        <v>0</v>
      </c>
      <c r="H10" s="4" t="str">
        <f t="shared" si="1"/>
        <v>，202303270021350075</v>
      </c>
      <c r="I10" s="4" t="e">
        <f>VLOOKUP(A10,HOP!A:U,21,0)</f>
        <v>#N/A</v>
      </c>
      <c r="J10" s="4">
        <v>3.27</v>
      </c>
    </row>
    <row r="11" s="4" customFormat="1" spans="1:9">
      <c r="A11" s="5">
        <v>999223365203818</v>
      </c>
      <c r="B11" s="6">
        <v>45012</v>
      </c>
      <c r="C11" s="6">
        <v>45013</v>
      </c>
      <c r="D11" s="4">
        <v>846.38</v>
      </c>
      <c r="E11" s="4" t="str">
        <f>VLOOKUP(A11,HOP!A:L,12,0)</f>
        <v>846.38</v>
      </c>
      <c r="F11" s="4" t="str">
        <f>VLOOKUP(A11,HOP!A:C,3,0)</f>
        <v>3174740</v>
      </c>
      <c r="G11" s="4">
        <f t="shared" si="0"/>
        <v>0</v>
      </c>
      <c r="H11" s="4" t="str">
        <f t="shared" si="1"/>
        <v>，3174740</v>
      </c>
      <c r="I11" s="4" t="str">
        <f>VLOOKUP(A11,HOP!A:U,21,0)</f>
        <v>直连</v>
      </c>
    </row>
    <row r="12" s="4" customFormat="1" spans="1:10">
      <c r="A12" s="8" t="s">
        <v>83</v>
      </c>
      <c r="B12" s="6">
        <v>45012</v>
      </c>
      <c r="C12" s="6">
        <v>45013</v>
      </c>
      <c r="D12" s="4">
        <v>728</v>
      </c>
      <c r="E12" s="4">
        <v>728</v>
      </c>
      <c r="F12" s="9" t="s">
        <v>84</v>
      </c>
      <c r="G12" s="4">
        <f t="shared" si="0"/>
        <v>0</v>
      </c>
      <c r="H12" s="4" t="str">
        <f t="shared" si="1"/>
        <v>，202303271121150021</v>
      </c>
      <c r="I12" s="4" t="e">
        <f>VLOOKUP(A12,HOP!A:U,21,0)</f>
        <v>#N/A</v>
      </c>
      <c r="J12" s="4">
        <v>3.27</v>
      </c>
    </row>
    <row r="14" spans="4:4">
      <c r="D14" s="4">
        <f>SUM(D2:D13)</f>
        <v>19571.82</v>
      </c>
    </row>
    <row r="18" spans="1:4">
      <c r="A18" s="4" t="s">
        <v>85</v>
      </c>
      <c r="C18" s="4">
        <v>17058.4</v>
      </c>
      <c r="D18" s="4">
        <v>19426.58</v>
      </c>
    </row>
    <row r="19" spans="1:4">
      <c r="A19" s="4" t="s">
        <v>86</v>
      </c>
      <c r="C19" s="4">
        <v>1456.42</v>
      </c>
      <c r="D19" s="4">
        <v>1658.62</v>
      </c>
    </row>
    <row r="20" spans="1:4">
      <c r="A20" s="4" t="s">
        <v>87</v>
      </c>
      <c r="C20" s="4">
        <v>1057</v>
      </c>
      <c r="D20" s="4">
        <v>1203.74</v>
      </c>
    </row>
    <row r="21" ht="15" customHeight="1" spans="1:4">
      <c r="A21" s="4" t="s">
        <v>88</v>
      </c>
      <c r="C21" s="4">
        <f>SUBTOTAL(9,C18:C20)</f>
        <v>19571.82</v>
      </c>
      <c r="D21" s="4">
        <f>SUBTOTAL(9,D18:D20)</f>
        <v>22288.94</v>
      </c>
    </row>
    <row r="22" spans="1:1">
      <c r="A22" s="4" t="s">
        <v>89</v>
      </c>
    </row>
  </sheetData>
  <autoFilter ref="A1:XFD22">
    <filterColumn colId="3">
      <filters blank="1">
        <filter val="1658.61"/>
        <filter val="2332"/>
        <filter val="19571.82"/>
        <filter val="2394"/>
        <filter val="3029.4"/>
        <filter val="610.04"/>
        <filter val="1203.74"/>
        <filter val="4515"/>
        <filter val="728"/>
        <filter val="846.38"/>
        <filter val="19426.58"/>
        <filter val="3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999223365203818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109</v>
      </c>
      <c r="G2" s="1" t="s">
        <v>113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  <c r="V2" s="1" t="s">
        <v>125</v>
      </c>
    </row>
    <row r="3" s="1" customFormat="1" spans="1:22">
      <c r="A3" s="3">
        <v>999223330586479</v>
      </c>
      <c r="B3" s="1" t="s">
        <v>126</v>
      </c>
      <c r="C3" s="1" t="s">
        <v>127</v>
      </c>
      <c r="D3" s="1" t="s">
        <v>128</v>
      </c>
      <c r="E3" s="1" t="s">
        <v>64</v>
      </c>
      <c r="F3" s="1" t="s">
        <v>109</v>
      </c>
      <c r="G3" s="1" t="s">
        <v>113</v>
      </c>
      <c r="H3" s="1" t="s">
        <v>114</v>
      </c>
      <c r="I3" s="1" t="s">
        <v>129</v>
      </c>
      <c r="J3" s="1" t="s">
        <v>116</v>
      </c>
      <c r="K3" s="1" t="s">
        <v>129</v>
      </c>
      <c r="L3" s="1" t="s">
        <v>129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130</v>
      </c>
      <c r="S3" s="1" t="s">
        <v>122</v>
      </c>
      <c r="T3" s="1" t="s">
        <v>123</v>
      </c>
      <c r="U3" s="1" t="s">
        <v>124</v>
      </c>
      <c r="V3" s="1" t="s">
        <v>125</v>
      </c>
    </row>
    <row r="4" s="1" customFormat="1" spans="1:22">
      <c r="A4" s="3">
        <v>999223300154295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131</v>
      </c>
      <c r="G4" s="1" t="s">
        <v>113</v>
      </c>
      <c r="H4" s="1" t="s">
        <v>114</v>
      </c>
      <c r="I4" s="1" t="s">
        <v>135</v>
      </c>
      <c r="J4" s="1" t="s">
        <v>116</v>
      </c>
      <c r="K4" s="1" t="s">
        <v>135</v>
      </c>
      <c r="L4" s="1" t="s">
        <v>135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136</v>
      </c>
      <c r="S4" s="1" t="s">
        <v>122</v>
      </c>
      <c r="T4" s="1" t="s">
        <v>123</v>
      </c>
      <c r="U4" s="1" t="s">
        <v>137</v>
      </c>
      <c r="V4" s="1" t="s">
        <v>125</v>
      </c>
    </row>
    <row r="5" s="1" customFormat="1" spans="1:22">
      <c r="A5" s="3">
        <v>999223283455893</v>
      </c>
      <c r="B5" s="1" t="s">
        <v>138</v>
      </c>
      <c r="C5" s="1" t="s">
        <v>139</v>
      </c>
      <c r="D5" s="1" t="s">
        <v>140</v>
      </c>
      <c r="E5" s="1" t="s">
        <v>141</v>
      </c>
      <c r="F5" s="1" t="s">
        <v>142</v>
      </c>
      <c r="G5" s="1" t="s">
        <v>113</v>
      </c>
      <c r="H5" s="1" t="s">
        <v>114</v>
      </c>
      <c r="I5" s="1" t="s">
        <v>143</v>
      </c>
      <c r="J5" s="1" t="s">
        <v>116</v>
      </c>
      <c r="K5" s="1" t="s">
        <v>143</v>
      </c>
      <c r="L5" s="1" t="s">
        <v>143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144</v>
      </c>
      <c r="S5" s="1" t="s">
        <v>122</v>
      </c>
      <c r="T5" s="1" t="s">
        <v>123</v>
      </c>
      <c r="U5" s="1" t="s">
        <v>137</v>
      </c>
      <c r="V5" s="1" t="s">
        <v>125</v>
      </c>
    </row>
    <row r="6" s="1" customFormat="1" spans="1:22">
      <c r="A6" s="3">
        <v>999223276243698</v>
      </c>
      <c r="B6" s="1" t="s">
        <v>145</v>
      </c>
      <c r="C6" s="1" t="s">
        <v>146</v>
      </c>
      <c r="D6" s="1" t="s">
        <v>140</v>
      </c>
      <c r="E6" s="1" t="s">
        <v>147</v>
      </c>
      <c r="F6" s="1" t="s">
        <v>142</v>
      </c>
      <c r="G6" s="1" t="s">
        <v>113</v>
      </c>
      <c r="H6" s="1" t="s">
        <v>114</v>
      </c>
      <c r="I6" s="1" t="s">
        <v>143</v>
      </c>
      <c r="J6" s="1" t="s">
        <v>116</v>
      </c>
      <c r="K6" s="1" t="s">
        <v>143</v>
      </c>
      <c r="L6" s="1" t="s">
        <v>143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148</v>
      </c>
      <c r="S6" s="1" t="s">
        <v>122</v>
      </c>
      <c r="T6" s="1" t="s">
        <v>123</v>
      </c>
      <c r="U6" s="1" t="s">
        <v>137</v>
      </c>
      <c r="V6" s="1" t="s">
        <v>125</v>
      </c>
    </row>
    <row r="7" s="1" customFormat="1" spans="1:22">
      <c r="A7" s="3">
        <v>999223246838817</v>
      </c>
      <c r="B7" s="1" t="s">
        <v>149</v>
      </c>
      <c r="C7" s="1" t="s">
        <v>150</v>
      </c>
      <c r="D7" s="1" t="s">
        <v>140</v>
      </c>
      <c r="E7" s="1" t="s">
        <v>151</v>
      </c>
      <c r="F7" s="1" t="s">
        <v>142</v>
      </c>
      <c r="G7" s="1" t="s">
        <v>113</v>
      </c>
      <c r="H7" s="1" t="s">
        <v>114</v>
      </c>
      <c r="I7" s="1" t="s">
        <v>143</v>
      </c>
      <c r="J7" s="1" t="s">
        <v>116</v>
      </c>
      <c r="K7" s="1" t="s">
        <v>143</v>
      </c>
      <c r="L7" s="1" t="s">
        <v>143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152</v>
      </c>
      <c r="S7" s="1" t="s">
        <v>122</v>
      </c>
      <c r="T7" s="1" t="s">
        <v>123</v>
      </c>
      <c r="U7" s="1" t="s">
        <v>137</v>
      </c>
      <c r="V7" s="1" t="s">
        <v>125</v>
      </c>
    </row>
    <row r="8" s="1" customFormat="1" spans="1:22">
      <c r="A8" s="3">
        <v>999223243422272</v>
      </c>
      <c r="B8" s="1" t="s">
        <v>149</v>
      </c>
      <c r="C8" s="1" t="s">
        <v>153</v>
      </c>
      <c r="D8" s="1" t="s">
        <v>154</v>
      </c>
      <c r="E8" s="1" t="s">
        <v>155</v>
      </c>
      <c r="F8" s="1" t="s">
        <v>156</v>
      </c>
      <c r="G8" s="1" t="s">
        <v>113</v>
      </c>
      <c r="H8" s="1" t="s">
        <v>114</v>
      </c>
      <c r="I8" s="1" t="s">
        <v>157</v>
      </c>
      <c r="J8" s="1" t="s">
        <v>116</v>
      </c>
      <c r="K8" s="1" t="s">
        <v>157</v>
      </c>
      <c r="L8" s="1" t="s">
        <v>157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120</v>
      </c>
      <c r="R8" s="1" t="s">
        <v>158</v>
      </c>
      <c r="S8" s="1" t="s">
        <v>122</v>
      </c>
      <c r="T8" s="1" t="s">
        <v>123</v>
      </c>
      <c r="U8" s="1" t="s">
        <v>137</v>
      </c>
      <c r="V8" s="1" t="s">
        <v>125</v>
      </c>
    </row>
    <row r="9" s="1" customFormat="1" spans="1:22">
      <c r="A9" s="3">
        <v>999223191012502</v>
      </c>
      <c r="B9" s="1" t="s">
        <v>159</v>
      </c>
      <c r="C9" s="1" t="s">
        <v>160</v>
      </c>
      <c r="D9" s="1" t="s">
        <v>140</v>
      </c>
      <c r="E9" s="1" t="s">
        <v>161</v>
      </c>
      <c r="F9" s="1" t="s">
        <v>142</v>
      </c>
      <c r="G9" s="1" t="s">
        <v>113</v>
      </c>
      <c r="H9" s="1" t="s">
        <v>114</v>
      </c>
      <c r="I9" s="1" t="s">
        <v>162</v>
      </c>
      <c r="J9" s="1" t="s">
        <v>116</v>
      </c>
      <c r="K9" s="1" t="s">
        <v>162</v>
      </c>
      <c r="L9" s="1" t="s">
        <v>162</v>
      </c>
      <c r="M9" s="1" t="s">
        <v>117</v>
      </c>
      <c r="N9" s="1" t="s">
        <v>117</v>
      </c>
      <c r="O9" s="1" t="s">
        <v>118</v>
      </c>
      <c r="P9" s="1" t="s">
        <v>119</v>
      </c>
      <c r="Q9" s="1" t="s">
        <v>120</v>
      </c>
      <c r="R9" s="1" t="s">
        <v>163</v>
      </c>
      <c r="S9" s="1" t="s">
        <v>122</v>
      </c>
      <c r="T9" s="1" t="s">
        <v>123</v>
      </c>
      <c r="U9" s="1" t="s">
        <v>137</v>
      </c>
      <c r="V9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苯嘚珂瑷</cp:lastModifiedBy>
  <dcterms:created xsi:type="dcterms:W3CDTF">2023-04-12T01:45:09Z</dcterms:created>
  <dcterms:modified xsi:type="dcterms:W3CDTF">2023-04-12T01:59:56Z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912F8341C92F4F10933752A5A5DC914C_12</vt:lpwstr>
  </property>
  <property fmtid="{D5CDD505-2E9C-101B-9397-08002B2CF9AE}" pid="3" name="KSOProductBuildVer">
    <vt:lpwstr>2052-11.1.0.14036</vt:lpwstr>
  </property>
</Properties>
</file>