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<sst xmlns="http://schemas.openxmlformats.org/spreadsheetml/2006/main" count="419" uniqueCount="208">
  <si>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</si>
  <si>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</si>
  <si>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</si>
  <si>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</si>
  <si>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</si>
  <si>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</si>
  <si>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</si>
  <si>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</si>
  <si>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</si>
  <si>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</si>
  <si>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</si>
  <si>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</si>
  <si>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</si>
  <si>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</si>
  <si>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</si>
  <si>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</si>
  <si>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</si>
  <si>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</si>
  <si>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</si>
  <si>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</si>
  <si>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</si>
  <si>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</si>
  <si>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</si>
  <si>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</si>
  <si>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</si>
  <si>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999222157384888	</t>
  </si>
  <si>
    <t>Ctrip</t>
  </si>
  <si>
    <t>正常</t>
  </si>
  <si>
    <t>[长滩岛]长滩岛区酒店(The District Boracay)(37206083)</t>
  </si>
  <si>
    <t>豪华特大房&lt;2人入住&gt;&lt;不退款&gt;</t>
  </si>
  <si>
    <t>USD</t>
  </si>
  <si>
    <t>Bautista/Eric,Bautista/Eric</t>
  </si>
  <si>
    <t>CA5326230412USD</t>
  </si>
  <si>
    <t>未提现</t>
  </si>
  <si>
    <t>携程开票</t>
  </si>
  <si>
    <t xml:space="preserve">2940764	</t>
  </si>
  <si>
    <t xml:space="preserve">9285651	</t>
  </si>
  <si>
    <t xml:space="preserve">999222470904452	</t>
  </si>
  <si>
    <t>[巴厘岛]长谷乌玛科莫酒店(Como Uma Canggu)(39047905)</t>
  </si>
  <si>
    <t>花园庭院房&lt;2人入住&gt;&lt;不退款&gt;</t>
  </si>
  <si>
    <t>YAP/MIN LIANG EDWARD</t>
  </si>
  <si>
    <t xml:space="preserve">2995975	</t>
  </si>
  <si>
    <t xml:space="preserve">434483	</t>
  </si>
  <si>
    <t xml:space="preserve">999222606543355	</t>
  </si>
  <si>
    <t>[吉隆坡]吉隆坡·觅酒店，傲途格精选(Hotel Stripes Kuala Lumpur, Autograph Collection)(40721533)</t>
  </si>
  <si>
    <t>豪华特大床房&lt;2人入住&gt;&lt;不退款&gt;&lt;早餐&gt;</t>
  </si>
  <si>
    <t>Li/Kwok yi</t>
  </si>
  <si>
    <t xml:space="preserve">3015418	</t>
  </si>
  <si>
    <t xml:space="preserve">	</t>
  </si>
  <si>
    <t xml:space="preserve">999222990030040	</t>
  </si>
  <si>
    <t>[胡志明市]兰花西贡酒店(Orchids Saigon Hotel)(39593207)</t>
  </si>
  <si>
    <t>豪华间&lt;2人入住&gt;&lt;不退款&gt;</t>
  </si>
  <si>
    <t>DE SOUZA E SILVA/BRENO,Adame/Simone</t>
  </si>
  <si>
    <t xml:space="preserve">3083348	</t>
  </si>
  <si>
    <t xml:space="preserve">999223259518528	</t>
  </si>
  <si>
    <t>[瓜拉龙运]登嘉楼丹绒佳拉月之影度假村- 全球奢华精品酒店(Tanjong Jara Resort - Small Luxury Hotels of the World)(44793446)</t>
  </si>
  <si>
    <t>邦布房&lt;2人入住&gt;&lt;不退款&gt;</t>
  </si>
  <si>
    <t>Kian Hong/Lau,Kian Hong/Lau</t>
  </si>
  <si>
    <t xml:space="preserve">3154449	</t>
  </si>
  <si>
    <t xml:space="preserve">999223322032841	</t>
  </si>
  <si>
    <t>[梳邦再也]双威主题乐园酒店(Sunway Lagoon Hotel)(39663959)</t>
  </si>
  <si>
    <t>豪华加大客房&lt;2人入住&gt;&lt;不退款&gt;</t>
  </si>
  <si>
    <t>QUEK/YEE INN</t>
  </si>
  <si>
    <t xml:space="preserve">3167164	</t>
  </si>
  <si>
    <t xml:space="preserve">266335402	</t>
  </si>
  <si>
    <t xml:space="preserve">999223352056613	</t>
  </si>
  <si>
    <t>豪华双床客房&lt;2人入住&gt;&lt;不退款&gt;</t>
  </si>
  <si>
    <t>CUI/RONGYAO,JIANG/XIAFAN</t>
  </si>
  <si>
    <t xml:space="preserve">3172265	</t>
  </si>
  <si>
    <t xml:space="preserve">321806	</t>
  </si>
  <si>
    <t xml:space="preserve">999223362243848	</t>
  </si>
  <si>
    <t>[科伦]科伦索雷快捷酒店(Coron Soleil Express Hotel)(44800337)</t>
  </si>
  <si>
    <t>标准房&lt;2人入住&gt;&lt;不退款&gt;&lt;早餐&gt;</t>
  </si>
  <si>
    <t>Richard/tim hill,Richard/tim hill,Richard/tim hill</t>
  </si>
  <si>
    <t xml:space="preserve">3173690	</t>
  </si>
  <si>
    <t xml:space="preserve">999223445248718	</t>
  </si>
  <si>
    <t>[曼谷]Quarter 拉普罗酒店 - UHG(The Quarter Ladprao by UHG)(39650633)</t>
  </si>
  <si>
    <t>高级特大床房&lt;2人入住&gt;&lt;不退款&gt;</t>
  </si>
  <si>
    <t>Titiporn/permsuk,permsuk/Titiporn</t>
  </si>
  <si>
    <t xml:space="preserve">3190003	</t>
  </si>
  <si>
    <t xml:space="preserve">-1485510313	</t>
  </si>
  <si>
    <t xml:space="preserve">999223533031130	</t>
  </si>
  <si>
    <t>[中雅加达]雅加达哈莫尼美爵酒店(Grand Mercure Jakarta Harmoni)(37235008)</t>
  </si>
  <si>
    <t>豪华特大床房&lt;2人入住&gt;&lt;不退款&gt;</t>
  </si>
  <si>
    <t>li/yong</t>
  </si>
  <si>
    <t xml:space="preserve">3206168	</t>
  </si>
  <si>
    <t xml:space="preserve">8535XD6520	</t>
  </si>
  <si>
    <t xml:space="preserve">23546863678	</t>
  </si>
  <si>
    <t>[曼谷]曼谷拉差达瑞士酒店(Swissotel Bangkok Ratchada)(37217315)</t>
  </si>
  <si>
    <t>瑞士优选房&lt;2人入住&gt;&lt;不退款&gt;</t>
  </si>
  <si>
    <t>Meesabai/Arunkamon</t>
  </si>
  <si>
    <t xml:space="preserve">3208684	</t>
  </si>
  <si>
    <t xml:space="preserve">2124548	</t>
  </si>
  <si>
    <t>，</t>
  </si>
  <si>
    <t>A230412112948481</t>
  </si>
  <si>
    <t>A230412113046481</t>
  </si>
  <si>
    <t>USD / HKD 当前参考汇率: 7.84994</t>
  </si>
  <si>
    <t>总计： 1942 USD/
15244.58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</si>
  <si>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</si>
  <si>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</si>
  <si>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</si>
  <si>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</si>
  <si>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</si>
  <si>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</si>
  <si>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</si>
  <si>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</si>
  <si>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</si>
  <si>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</si>
  <si>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</si>
  <si>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</si>
  <si>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</si>
  <si>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</si>
  <si>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</si>
  <si>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</si>
  <si>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</si>
  <si>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</si>
  <si>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</si>
  <si>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2023-04-08</t>
  </si>
  <si>
    <t>3208684</t>
  </si>
  <si>
    <t>曼谷拉差达瑞士酒店 (SHA Extra Plus)</t>
  </si>
  <si>
    <t>Meesabai Arunkamon</t>
  </si>
  <si>
    <t>2023-04-09</t>
  </si>
  <si>
    <t>退房日周结</t>
  </si>
  <si>
    <t>661.36</t>
  </si>
  <si>
    <t>96.00</t>
  </si>
  <si>
    <t>0</t>
  </si>
  <si>
    <t>0.00</t>
  </si>
  <si>
    <t>携程盛景国际直连</t>
  </si>
  <si>
    <t>01.010677</t>
  </si>
  <si>
    <t>2023-04-08 14:06:12</t>
  </si>
  <si>
    <t>否</t>
  </si>
  <si>
    <t>汇智国际旅游发展有限公司</t>
  </si>
  <si>
    <t>直采</t>
  </si>
  <si>
    <t>泰国</t>
  </si>
  <si>
    <t>2023-04-07</t>
  </si>
  <si>
    <t>3206168</t>
  </si>
  <si>
    <t>雅加达哈莫尼美爵酒店</t>
  </si>
  <si>
    <t>li yong</t>
  </si>
  <si>
    <t>1488.93</t>
  </si>
  <si>
    <t>216.00</t>
  </si>
  <si>
    <t>2023-04-07 15:19:22</t>
  </si>
  <si>
    <t>直连</t>
  </si>
  <si>
    <t>印度尼西亚</t>
  </si>
  <si>
    <t>2023-04-01</t>
  </si>
  <si>
    <t>3190003</t>
  </si>
  <si>
    <t>Quarter 拉普罗酒店 - UHG</t>
  </si>
  <si>
    <t>Titiporn permsuk,permsuk Titiporn</t>
  </si>
  <si>
    <t>909.37</t>
  </si>
  <si>
    <t>132.00</t>
  </si>
  <si>
    <t>2023-04-01 18:12:54</t>
  </si>
  <si>
    <t>2023-03-26</t>
  </si>
  <si>
    <t>3173690</t>
  </si>
  <si>
    <t>科伦索雷快捷酒店</t>
  </si>
  <si>
    <t>Richard tim hill,Richard tim hill,Richard tim hill</t>
  </si>
  <si>
    <t>2023-04-06</t>
  </si>
  <si>
    <t>2768.01</t>
  </si>
  <si>
    <t>402.00</t>
  </si>
  <si>
    <t>2023-03-27 14:33:48</t>
  </si>
  <si>
    <t>菲律宾</t>
  </si>
  <si>
    <t>2023-03-25</t>
  </si>
  <si>
    <t>3172265</t>
  </si>
  <si>
    <t>吉隆坡·觅酒店，傲途格精选</t>
  </si>
  <si>
    <t>CUI RONGYAO,JIANG XIAFAN</t>
  </si>
  <si>
    <t>551.10</t>
  </si>
  <si>
    <t>80.00</t>
  </si>
  <si>
    <t>2023-03-26 11:19:59</t>
  </si>
  <si>
    <t>马来西亚</t>
  </si>
  <si>
    <t>2023-03-23</t>
  </si>
  <si>
    <t>3167164</t>
  </si>
  <si>
    <t>双威克里奥酒店</t>
  </si>
  <si>
    <t>QUEK YEE INN</t>
  </si>
  <si>
    <t>503.53</t>
  </si>
  <si>
    <t>73.00</t>
  </si>
  <si>
    <t>2023-03-29 09:19:13</t>
  </si>
  <si>
    <t>2023-03-19</t>
  </si>
  <si>
    <t>3154449</t>
  </si>
  <si>
    <t>月之影度假村</t>
  </si>
  <si>
    <t>Kian Hong Lau,Kian Hong Lau</t>
  </si>
  <si>
    <t>1035.63</t>
  </si>
  <si>
    <t>150.00</t>
  </si>
  <si>
    <t>2023-03-20 10:24:35</t>
  </si>
  <si>
    <t>2023-03-02</t>
  </si>
  <si>
    <t>3083348</t>
  </si>
  <si>
    <t>兰花西贡酒店</t>
  </si>
  <si>
    <t>DE SOUZA E SILVA BRENO,Adame Simone</t>
  </si>
  <si>
    <t>1488.07</t>
  </si>
  <si>
    <t>2023-03-02 22:03:29</t>
  </si>
  <si>
    <t>越南</t>
  </si>
  <si>
    <t>2023-02-08</t>
  </si>
  <si>
    <t>3015418</t>
  </si>
  <si>
    <t>Li Kwok yi</t>
  </si>
  <si>
    <t>1130.46</t>
  </si>
  <si>
    <t>166.00</t>
  </si>
  <si>
    <t>2023-02-09 17:04:44</t>
  </si>
  <si>
    <t>2023-02-01</t>
  </si>
  <si>
    <t>2995975</t>
  </si>
  <si>
    <t>长谷乌玛科莫酒店</t>
  </si>
  <si>
    <t>YAP MIN LIANG EDWARD</t>
  </si>
  <si>
    <t>1821.51</t>
  </si>
  <si>
    <t>269.00</t>
  </si>
  <si>
    <t>2023-02-01 21:21:09</t>
  </si>
  <si>
    <t>2023-01-11</t>
  </si>
  <si>
    <t>2940764</t>
  </si>
  <si>
    <t>区域长滩岛酒店</t>
  </si>
  <si>
    <t>Bautista Eric,Bautista Eric</t>
  </si>
  <si>
    <t>964.80</t>
  </si>
  <si>
    <t>142.00</t>
  </si>
  <si>
    <t>2023-01-12 10:37:18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</si>
</sst>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15</xdr:col>
      <xdr:colOff>657225</xdr:colOff>
      <xdr:row>53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3061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45024</v>
      </c>
      <c r="G2" s="6">
        <v>45025</v>
      </c>
      <c r="H2" s="4">
        <v>1</v>
      </c>
      <c r="I2" s="4">
        <v>1</v>
      </c>
      <c r="J2" s="4">
        <v>1</v>
      </c>
      <c r="K2" s="4" t="s">
        <v>30</v>
      </c>
      <c r="L2" s="4">
        <v>142</v>
      </c>
      <c r="M2" s="4">
        <v>142</v>
      </c>
      <c r="N2" s="4" t="s">
        <v>31</v>
      </c>
      <c r="O2" s="4" t="s">
        <v>32</v>
      </c>
      <c r="P2" s="4" t="s">
        <v>33</v>
      </c>
      <c r="Q2" s="4">
        <v>0</v>
      </c>
      <c r="R2" s="7">
        <v>44937</v>
      </c>
      <c r="S2" s="6">
        <v>45028</v>
      </c>
      <c r="T2" s="4" t="s">
        <v>34</v>
      </c>
      <c r="U2" s="4">
        <v>142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45024</v>
      </c>
      <c r="G3" s="6">
        <v>45025</v>
      </c>
      <c r="H3" s="4">
        <v>1</v>
      </c>
      <c r="I3" s="4">
        <v>1</v>
      </c>
      <c r="J3" s="4">
        <v>1</v>
      </c>
      <c r="K3" s="4" t="s">
        <v>30</v>
      </c>
      <c r="L3" s="4">
        <v>269</v>
      </c>
      <c r="M3" s="4">
        <v>269</v>
      </c>
      <c r="N3" s="4" t="s">
        <v>40</v>
      </c>
      <c r="O3" s="4" t="s">
        <v>32</v>
      </c>
      <c r="P3" s="4" t="s">
        <v>33</v>
      </c>
      <c r="Q3" s="4">
        <v>0</v>
      </c>
      <c r="R3" s="7">
        <v>44958</v>
      </c>
      <c r="S3" s="6">
        <v>45028</v>
      </c>
      <c r="T3" s="4" t="s">
        <v>34</v>
      </c>
      <c r="U3" s="4">
        <v>269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45023</v>
      </c>
      <c r="G4" s="6">
        <v>45025</v>
      </c>
      <c r="H4" s="4">
        <v>1</v>
      </c>
      <c r="I4" s="4">
        <v>2</v>
      </c>
      <c r="J4" s="4">
        <v>2</v>
      </c>
      <c r="K4" s="4" t="s">
        <v>30</v>
      </c>
      <c r="L4" s="4">
        <v>166</v>
      </c>
      <c r="M4" s="4">
        <v>166</v>
      </c>
      <c r="N4" s="4" t="s">
        <v>46</v>
      </c>
      <c r="O4" s="4" t="s">
        <v>32</v>
      </c>
      <c r="P4" s="4" t="s">
        <v>33</v>
      </c>
      <c r="Q4" s="4">
        <v>0</v>
      </c>
      <c r="R4" s="7">
        <v>44965</v>
      </c>
      <c r="S4" s="6">
        <v>45028</v>
      </c>
      <c r="T4" s="4" t="s">
        <v>34</v>
      </c>
      <c r="U4" s="4">
        <v>166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45022</v>
      </c>
      <c r="G5" s="6">
        <v>45025</v>
      </c>
      <c r="H5" s="4">
        <v>1</v>
      </c>
      <c r="I5" s="4">
        <v>3</v>
      </c>
      <c r="J5" s="4">
        <v>3</v>
      </c>
      <c r="K5" s="4" t="s">
        <v>30</v>
      </c>
      <c r="L5" s="4">
        <v>216</v>
      </c>
      <c r="M5" s="4">
        <v>216</v>
      </c>
      <c r="N5" s="4" t="s">
        <v>52</v>
      </c>
      <c r="O5" s="4" t="s">
        <v>32</v>
      </c>
      <c r="P5" s="4" t="s">
        <v>33</v>
      </c>
      <c r="Q5" s="4">
        <v>0</v>
      </c>
      <c r="R5" s="7">
        <v>44987</v>
      </c>
      <c r="S5" s="6">
        <v>45028</v>
      </c>
      <c r="T5" s="4" t="s">
        <v>34</v>
      </c>
      <c r="U5" s="4">
        <v>216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45024</v>
      </c>
      <c r="G6" s="6">
        <v>45025</v>
      </c>
      <c r="H6" s="4">
        <v>1</v>
      </c>
      <c r="I6" s="4">
        <v>1</v>
      </c>
      <c r="J6" s="4">
        <v>1</v>
      </c>
      <c r="K6" s="4" t="s">
        <v>30</v>
      </c>
      <c r="L6" s="4">
        <v>150</v>
      </c>
      <c r="M6" s="4">
        <v>150</v>
      </c>
      <c r="N6" s="4" t="s">
        <v>57</v>
      </c>
      <c r="O6" s="4" t="s">
        <v>32</v>
      </c>
      <c r="P6" s="4" t="s">
        <v>33</v>
      </c>
      <c r="Q6" s="4">
        <v>0</v>
      </c>
      <c r="R6" s="7">
        <v>45004</v>
      </c>
      <c r="S6" s="6">
        <v>45028</v>
      </c>
      <c r="T6" s="4" t="s">
        <v>34</v>
      </c>
      <c r="U6" s="4">
        <v>150</v>
      </c>
      <c r="V6" s="4">
        <v>0</v>
      </c>
      <c r="W6" s="4">
        <v>0</v>
      </c>
      <c r="X6" s="4" t="s">
        <v>58</v>
      </c>
      <c r="Y6" s="4" t="s">
        <v>48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45024</v>
      </c>
      <c r="G7" s="6">
        <v>45025</v>
      </c>
      <c r="H7" s="4">
        <v>1</v>
      </c>
      <c r="I7" s="4">
        <v>1</v>
      </c>
      <c r="J7" s="4">
        <v>1</v>
      </c>
      <c r="K7" s="4" t="s">
        <v>30</v>
      </c>
      <c r="L7" s="4">
        <v>73</v>
      </c>
      <c r="M7" s="4">
        <v>73</v>
      </c>
      <c r="N7" s="4" t="s">
        <v>62</v>
      </c>
      <c r="O7" s="4" t="s">
        <v>32</v>
      </c>
      <c r="P7" s="4" t="s">
        <v>33</v>
      </c>
      <c r="Q7" s="4">
        <v>0</v>
      </c>
      <c r="R7" s="7">
        <v>45008</v>
      </c>
      <c r="S7" s="6">
        <v>45028</v>
      </c>
      <c r="T7" s="4" t="s">
        <v>34</v>
      </c>
      <c r="U7" s="4">
        <v>73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44</v>
      </c>
      <c r="E8" s="4" t="s">
        <v>66</v>
      </c>
      <c r="F8" s="6">
        <v>45024</v>
      </c>
      <c r="G8" s="6">
        <v>45025</v>
      </c>
      <c r="H8" s="4">
        <v>1</v>
      </c>
      <c r="I8" s="4">
        <v>1</v>
      </c>
      <c r="J8" s="4">
        <v>1</v>
      </c>
      <c r="K8" s="4" t="s">
        <v>30</v>
      </c>
      <c r="L8" s="4">
        <v>80</v>
      </c>
      <c r="M8" s="4">
        <v>80</v>
      </c>
      <c r="N8" s="4" t="s">
        <v>67</v>
      </c>
      <c r="O8" s="4" t="s">
        <v>32</v>
      </c>
      <c r="P8" s="4" t="s">
        <v>33</v>
      </c>
      <c r="Q8" s="4">
        <v>0</v>
      </c>
      <c r="R8" s="7">
        <v>45010</v>
      </c>
      <c r="S8" s="6">
        <v>45028</v>
      </c>
      <c r="T8" s="4" t="s">
        <v>34</v>
      </c>
      <c r="U8" s="4">
        <v>80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45022</v>
      </c>
      <c r="G9" s="6">
        <v>45025</v>
      </c>
      <c r="H9" s="4">
        <v>2</v>
      </c>
      <c r="I9" s="4">
        <v>3</v>
      </c>
      <c r="J9" s="4">
        <v>6</v>
      </c>
      <c r="K9" s="4" t="s">
        <v>30</v>
      </c>
      <c r="L9" s="4">
        <v>402</v>
      </c>
      <c r="M9" s="4">
        <v>402</v>
      </c>
      <c r="N9" s="4" t="s">
        <v>73</v>
      </c>
      <c r="O9" s="4" t="s">
        <v>32</v>
      </c>
      <c r="P9" s="4" t="s">
        <v>33</v>
      </c>
      <c r="Q9" s="4">
        <v>0</v>
      </c>
      <c r="R9" s="7">
        <v>45011</v>
      </c>
      <c r="S9" s="6">
        <v>45028</v>
      </c>
      <c r="T9" s="4" t="s">
        <v>34</v>
      </c>
      <c r="U9" s="4">
        <v>402</v>
      </c>
      <c r="V9" s="4">
        <v>0</v>
      </c>
      <c r="W9" s="4">
        <v>0</v>
      </c>
      <c r="X9" s="4" t="s">
        <v>74</v>
      </c>
      <c r="Y9" s="4" t="s">
        <v>48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45023</v>
      </c>
      <c r="G10" s="6">
        <v>45025</v>
      </c>
      <c r="H10" s="4">
        <v>1</v>
      </c>
      <c r="I10" s="4">
        <v>2</v>
      </c>
      <c r="J10" s="4">
        <v>2</v>
      </c>
      <c r="K10" s="4" t="s">
        <v>30</v>
      </c>
      <c r="L10" s="4">
        <v>132</v>
      </c>
      <c r="M10" s="4">
        <v>132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45017</v>
      </c>
      <c r="S10" s="6">
        <v>45028</v>
      </c>
      <c r="T10" s="4" t="s">
        <v>34</v>
      </c>
      <c r="U10" s="4">
        <v>132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45023</v>
      </c>
      <c r="G11" s="6">
        <v>45025</v>
      </c>
      <c r="H11" s="4">
        <v>1</v>
      </c>
      <c r="I11" s="4">
        <v>2</v>
      </c>
      <c r="J11" s="4">
        <v>2</v>
      </c>
      <c r="K11" s="4" t="s">
        <v>30</v>
      </c>
      <c r="L11" s="4">
        <v>216</v>
      </c>
      <c r="M11" s="4">
        <v>216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45023</v>
      </c>
      <c r="S11" s="6">
        <v>45028</v>
      </c>
      <c r="T11" s="4" t="s">
        <v>34</v>
      </c>
      <c r="U11" s="4">
        <v>216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45024</v>
      </c>
      <c r="G12" s="6">
        <v>45025</v>
      </c>
      <c r="H12" s="4">
        <v>1</v>
      </c>
      <c r="I12" s="4">
        <v>1</v>
      </c>
      <c r="J12" s="4">
        <v>1</v>
      </c>
      <c r="K12" s="4" t="s">
        <v>30</v>
      </c>
      <c r="L12" s="4">
        <v>96</v>
      </c>
      <c r="M12" s="4">
        <v>96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45024</v>
      </c>
      <c r="S12" s="6">
        <v>45028</v>
      </c>
      <c r="T12" s="4" t="s">
        <v>34</v>
      </c>
      <c r="U12" s="4">
        <v>96</v>
      </c>
      <c r="V12" s="4">
        <v>0</v>
      </c>
      <c r="W12" s="4">
        <v>0</v>
      </c>
      <c r="X12" s="4" t="s">
        <v>91</v>
      </c>
      <c r="Y12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999222157384888</v>
      </c>
      <c r="B2" s="6">
        <v>45024</v>
      </c>
      <c r="C2" s="6">
        <v>45025</v>
      </c>
      <c r="D2" s="4">
        <v>142</v>
      </c>
      <c r="E2" s="4" t="str">
        <f>VLOOKUP(A2,HOP!A:L,12,0)</f>
        <v>142.00</v>
      </c>
      <c r="F2" s="4" t="str">
        <f>VLOOKUP(A2,HOP!A:C,3,0)</f>
        <v>2940764</v>
      </c>
      <c r="G2" s="4">
        <f>D2-E2</f>
        <v>0</v>
      </c>
      <c r="H2" s="4" t="str">
        <f>$H$1&amp;F2</f>
        <v>，2940764</v>
      </c>
      <c r="I2" s="4" t="str">
        <f>VLOOKUP(A2,HOP!A:U,21,0)</f>
        <v>直采</v>
      </c>
    </row>
    <row r="3" s="4" customFormat="1" spans="1:9">
      <c r="A3" s="5">
        <v>999222470904452</v>
      </c>
      <c r="B3" s="6">
        <v>45024</v>
      </c>
      <c r="C3" s="6">
        <v>45025</v>
      </c>
      <c r="D3" s="4">
        <v>269</v>
      </c>
      <c r="E3" s="4" t="str">
        <f>VLOOKUP(A3,HOP!A:L,12,0)</f>
        <v>269.00</v>
      </c>
      <c r="F3" s="4" t="str">
        <f>VLOOKUP(A3,HOP!A:C,3,0)</f>
        <v>2995975</v>
      </c>
      <c r="G3" s="4">
        <f t="shared" ref="G3:G12" si="0">D3-E3</f>
        <v>0</v>
      </c>
      <c r="H3" s="4" t="str">
        <f t="shared" ref="H3:H12" si="1">$H$1&amp;F3</f>
        <v>，2995975</v>
      </c>
      <c r="I3" s="4" t="str">
        <f>VLOOKUP(A3,HOP!A:U,21,0)</f>
        <v>直连</v>
      </c>
    </row>
    <row r="4" s="4" customFormat="1" spans="1:9">
      <c r="A4" s="5">
        <v>999222606543355</v>
      </c>
      <c r="B4" s="6">
        <v>45023</v>
      </c>
      <c r="C4" s="6">
        <v>45025</v>
      </c>
      <c r="D4" s="4">
        <v>166</v>
      </c>
      <c r="E4" s="4" t="str">
        <f>VLOOKUP(A4,HOP!A:L,12,0)</f>
        <v>166.00</v>
      </c>
      <c r="F4" s="4" t="str">
        <f>VLOOKUP(A4,HOP!A:C,3,0)</f>
        <v>3015418</v>
      </c>
      <c r="G4" s="4">
        <f t="shared" si="0"/>
        <v>0</v>
      </c>
      <c r="H4" s="4" t="str">
        <f t="shared" si="1"/>
        <v>，3015418</v>
      </c>
      <c r="I4" s="4" t="str">
        <f>VLOOKUP(A4,HOP!A:U,21,0)</f>
        <v>直采</v>
      </c>
    </row>
    <row r="5" s="4" customFormat="1" spans="1:9">
      <c r="A5" s="5">
        <v>999222990030040</v>
      </c>
      <c r="B5" s="6">
        <v>45022</v>
      </c>
      <c r="C5" s="6">
        <v>45025</v>
      </c>
      <c r="D5" s="4">
        <v>216</v>
      </c>
      <c r="E5" s="4" t="str">
        <f>VLOOKUP(A5,HOP!A:L,12,0)</f>
        <v>216.00</v>
      </c>
      <c r="F5" s="4" t="str">
        <f>VLOOKUP(A5,HOP!A:C,3,0)</f>
        <v>3083348</v>
      </c>
      <c r="G5" s="4">
        <f t="shared" si="0"/>
        <v>0</v>
      </c>
      <c r="H5" s="4" t="str">
        <f t="shared" si="1"/>
        <v>，3083348</v>
      </c>
      <c r="I5" s="4" t="str">
        <f>VLOOKUP(A5,HOP!A:U,21,0)</f>
        <v>直连</v>
      </c>
    </row>
    <row r="6" s="4" customFormat="1" spans="1:9">
      <c r="A6" s="5">
        <v>999223259518528</v>
      </c>
      <c r="B6" s="6">
        <v>45024</v>
      </c>
      <c r="C6" s="6">
        <v>45025</v>
      </c>
      <c r="D6" s="4">
        <v>150</v>
      </c>
      <c r="E6" s="4" t="str">
        <f>VLOOKUP(A6,HOP!A:L,12,0)</f>
        <v>150.00</v>
      </c>
      <c r="F6" s="4" t="str">
        <f>VLOOKUP(A6,HOP!A:C,3,0)</f>
        <v>3154449</v>
      </c>
      <c r="G6" s="4">
        <f t="shared" si="0"/>
        <v>0</v>
      </c>
      <c r="H6" s="4" t="str">
        <f t="shared" si="1"/>
        <v>，3154449</v>
      </c>
      <c r="I6" s="4" t="str">
        <f>VLOOKUP(A6,HOP!A:U,21,0)</f>
        <v>直采</v>
      </c>
    </row>
    <row r="7" s="4" customFormat="1" spans="1:9">
      <c r="A7" s="5">
        <v>999223322032841</v>
      </c>
      <c r="B7" s="6">
        <v>45024</v>
      </c>
      <c r="C7" s="6">
        <v>45025</v>
      </c>
      <c r="D7" s="4">
        <v>73</v>
      </c>
      <c r="E7" s="4" t="str">
        <f>VLOOKUP(A7,HOP!A:L,12,0)</f>
        <v>73.00</v>
      </c>
      <c r="F7" s="4" t="str">
        <f>VLOOKUP(A7,HOP!A:C,3,0)</f>
        <v>3167164</v>
      </c>
      <c r="G7" s="4">
        <f t="shared" si="0"/>
        <v>0</v>
      </c>
      <c r="H7" s="4" t="str">
        <f t="shared" si="1"/>
        <v>，3167164</v>
      </c>
      <c r="I7" s="4" t="str">
        <f>VLOOKUP(A7,HOP!A:U,21,0)</f>
        <v>直采</v>
      </c>
    </row>
    <row r="8" s="4" customFormat="1" spans="1:9">
      <c r="A8" s="5">
        <v>999223352056613</v>
      </c>
      <c r="B8" s="6">
        <v>45024</v>
      </c>
      <c r="C8" s="6">
        <v>45025</v>
      </c>
      <c r="D8" s="4">
        <v>80</v>
      </c>
      <c r="E8" s="4" t="str">
        <f>VLOOKUP(A8,HOP!A:L,12,0)</f>
        <v>80.00</v>
      </c>
      <c r="F8" s="4" t="str">
        <f>VLOOKUP(A8,HOP!A:C,3,0)</f>
        <v>3172265</v>
      </c>
      <c r="G8" s="4">
        <f t="shared" si="0"/>
        <v>0</v>
      </c>
      <c r="H8" s="4" t="str">
        <f t="shared" si="1"/>
        <v>，3172265</v>
      </c>
      <c r="I8" s="4" t="str">
        <f>VLOOKUP(A8,HOP!A:U,21,0)</f>
        <v>直采</v>
      </c>
    </row>
    <row r="9" s="4" customFormat="1" spans="1:9">
      <c r="A9" s="5">
        <v>999223362243848</v>
      </c>
      <c r="B9" s="6">
        <v>45022</v>
      </c>
      <c r="C9" s="6">
        <v>45025</v>
      </c>
      <c r="D9" s="4">
        <v>402</v>
      </c>
      <c r="E9" s="4" t="str">
        <f>VLOOKUP(A9,HOP!A:L,12,0)</f>
        <v>402.00</v>
      </c>
      <c r="F9" s="4" t="str">
        <f>VLOOKUP(A9,HOP!A:C,3,0)</f>
        <v>3173690</v>
      </c>
      <c r="G9" s="4">
        <f t="shared" si="0"/>
        <v>0</v>
      </c>
      <c r="H9" s="4" t="str">
        <f t="shared" si="1"/>
        <v>，3173690</v>
      </c>
      <c r="I9" s="4" t="str">
        <f>VLOOKUP(A9,HOP!A:U,21,0)</f>
        <v>直采</v>
      </c>
    </row>
    <row r="10" s="4" customFormat="1" spans="1:9">
      <c r="A10" s="5">
        <v>999223445248718</v>
      </c>
      <c r="B10" s="6">
        <v>45023</v>
      </c>
      <c r="C10" s="6">
        <v>45025</v>
      </c>
      <c r="D10" s="4">
        <v>132</v>
      </c>
      <c r="E10" s="4" t="str">
        <f>VLOOKUP(A10,HOP!A:L,12,0)</f>
        <v>132.00</v>
      </c>
      <c r="F10" s="4" t="str">
        <f>VLOOKUP(A10,HOP!A:C,3,0)</f>
        <v>3190003</v>
      </c>
      <c r="G10" s="4">
        <f t="shared" si="0"/>
        <v>0</v>
      </c>
      <c r="H10" s="4" t="str">
        <f t="shared" si="1"/>
        <v>，3190003</v>
      </c>
      <c r="I10" s="4" t="str">
        <f>VLOOKUP(A10,HOP!A:U,21,0)</f>
        <v>直连</v>
      </c>
    </row>
    <row r="11" s="4" customFormat="1" spans="1:9">
      <c r="A11" s="5">
        <v>999223533031130</v>
      </c>
      <c r="B11" s="6">
        <v>45023</v>
      </c>
      <c r="C11" s="6">
        <v>45025</v>
      </c>
      <c r="D11" s="4">
        <v>216</v>
      </c>
      <c r="E11" s="4" t="str">
        <f>VLOOKUP(A11,HOP!A:L,12,0)</f>
        <v>216.00</v>
      </c>
      <c r="F11" s="4" t="str">
        <f>VLOOKUP(A11,HOP!A:C,3,0)</f>
        <v>3206168</v>
      </c>
      <c r="G11" s="4">
        <f t="shared" si="0"/>
        <v>0</v>
      </c>
      <c r="H11" s="4" t="str">
        <f t="shared" si="1"/>
        <v>，3206168</v>
      </c>
      <c r="I11" s="4" t="str">
        <f>VLOOKUP(A11,HOP!A:U,21,0)</f>
        <v>直连</v>
      </c>
    </row>
    <row r="12" s="4" customFormat="1" spans="1:9">
      <c r="A12" s="5">
        <v>23546863678</v>
      </c>
      <c r="B12" s="6">
        <v>45024</v>
      </c>
      <c r="C12" s="6">
        <v>45025</v>
      </c>
      <c r="D12" s="4">
        <v>96</v>
      </c>
      <c r="E12" s="4" t="str">
        <f>VLOOKUP(A12,HOP!A:L,12,0)</f>
        <v>96.00</v>
      </c>
      <c r="F12" s="4" t="str">
        <f>VLOOKUP(A12,HOP!A:C,3,0)</f>
        <v>3208684</v>
      </c>
      <c r="G12" s="4">
        <f t="shared" si="0"/>
        <v>0</v>
      </c>
      <c r="H12" s="4" t="str">
        <f t="shared" si="1"/>
        <v>，3208684</v>
      </c>
      <c r="I12" s="4" t="str">
        <f>VLOOKUP(A12,HOP!A:U,21,0)</f>
        <v>直采</v>
      </c>
    </row>
    <row r="14" spans="4:4">
      <c r="D14" s="4">
        <f>SUM(D2:D13)</f>
        <v>1942</v>
      </c>
    </row>
    <row r="17" spans="1:4">
      <c r="A17" s="4" t="s">
        <v>94</v>
      </c>
      <c r="C17" s="4">
        <v>1109</v>
      </c>
      <c r="D17" s="4">
        <v>8705.58</v>
      </c>
    </row>
    <row r="18" spans="1:4">
      <c r="A18" s="4" t="s">
        <v>95</v>
      </c>
      <c r="C18" s="4">
        <v>833</v>
      </c>
      <c r="D18" s="4">
        <v>6539</v>
      </c>
    </row>
    <row r="19" spans="1:4">
      <c r="A19" s="4" t="s">
        <v>96</v>
      </c>
      <c r="C19" s="4">
        <f>SUM(C17:C18)</f>
        <v>1942</v>
      </c>
      <c r="D19" s="4">
        <f>SUM(D17:D18)</f>
        <v>15244.58</v>
      </c>
    </row>
    <row r="20" spans="1:1">
      <c r="A20" s="4" t="s">
        <v>97</v>
      </c>
    </row>
  </sheetData>
  <autoFilter ref="A1:X1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3">
        <v>23546863678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117</v>
      </c>
      <c r="G2" s="1" t="s">
        <v>121</v>
      </c>
      <c r="H2" s="1" t="s">
        <v>122</v>
      </c>
      <c r="I2" s="1" t="s">
        <v>123</v>
      </c>
      <c r="J2" s="1" t="s">
        <v>30</v>
      </c>
      <c r="K2" s="1" t="s">
        <v>124</v>
      </c>
      <c r="L2" s="1" t="s">
        <v>124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999223533031130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134</v>
      </c>
      <c r="G3" s="1" t="s">
        <v>121</v>
      </c>
      <c r="H3" s="1" t="s">
        <v>122</v>
      </c>
      <c r="I3" s="1" t="s">
        <v>138</v>
      </c>
      <c r="J3" s="1" t="s">
        <v>30</v>
      </c>
      <c r="K3" s="1" t="s">
        <v>139</v>
      </c>
      <c r="L3" s="1" t="s">
        <v>139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140</v>
      </c>
      <c r="S3" s="1" t="s">
        <v>130</v>
      </c>
      <c r="T3" s="1" t="s">
        <v>131</v>
      </c>
      <c r="U3" s="1" t="s">
        <v>141</v>
      </c>
      <c r="V3" s="1" t="s">
        <v>142</v>
      </c>
    </row>
    <row r="4" s="1" customFormat="1" spans="1:22">
      <c r="A4" s="3">
        <v>999223445248718</v>
      </c>
      <c r="B4" s="1" t="s">
        <v>143</v>
      </c>
      <c r="C4" s="1" t="s">
        <v>144</v>
      </c>
      <c r="D4" s="1" t="s">
        <v>145</v>
      </c>
      <c r="E4" s="1" t="s">
        <v>146</v>
      </c>
      <c r="F4" s="1" t="s">
        <v>134</v>
      </c>
      <c r="G4" s="1" t="s">
        <v>121</v>
      </c>
      <c r="H4" s="1" t="s">
        <v>122</v>
      </c>
      <c r="I4" s="1" t="s">
        <v>147</v>
      </c>
      <c r="J4" s="1" t="s">
        <v>30</v>
      </c>
      <c r="K4" s="1" t="s">
        <v>148</v>
      </c>
      <c r="L4" s="1" t="s">
        <v>148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149</v>
      </c>
      <c r="S4" s="1" t="s">
        <v>130</v>
      </c>
      <c r="T4" s="1" t="s">
        <v>131</v>
      </c>
      <c r="U4" s="1" t="s">
        <v>141</v>
      </c>
      <c r="V4" s="1" t="s">
        <v>133</v>
      </c>
    </row>
    <row r="5" s="1" customFormat="1" spans="1:22">
      <c r="A5" s="3">
        <v>999223362243848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154</v>
      </c>
      <c r="G5" s="1" t="s">
        <v>121</v>
      </c>
      <c r="H5" s="1" t="s">
        <v>122</v>
      </c>
      <c r="I5" s="1" t="s">
        <v>155</v>
      </c>
      <c r="J5" s="1" t="s">
        <v>30</v>
      </c>
      <c r="K5" s="1" t="s">
        <v>156</v>
      </c>
      <c r="L5" s="1" t="s">
        <v>156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157</v>
      </c>
      <c r="S5" s="1" t="s">
        <v>130</v>
      </c>
      <c r="T5" s="1" t="s">
        <v>131</v>
      </c>
      <c r="U5" s="1" t="s">
        <v>132</v>
      </c>
      <c r="V5" s="1" t="s">
        <v>158</v>
      </c>
    </row>
    <row r="6" s="1" customFormat="1" spans="1:22">
      <c r="A6" s="3">
        <v>999223352056613</v>
      </c>
      <c r="B6" s="1" t="s">
        <v>159</v>
      </c>
      <c r="C6" s="1" t="s">
        <v>160</v>
      </c>
      <c r="D6" s="1" t="s">
        <v>161</v>
      </c>
      <c r="E6" s="1" t="s">
        <v>162</v>
      </c>
      <c r="F6" s="1" t="s">
        <v>117</v>
      </c>
      <c r="G6" s="1" t="s">
        <v>121</v>
      </c>
      <c r="H6" s="1" t="s">
        <v>122</v>
      </c>
      <c r="I6" s="1" t="s">
        <v>163</v>
      </c>
      <c r="J6" s="1" t="s">
        <v>30</v>
      </c>
      <c r="K6" s="1" t="s">
        <v>164</v>
      </c>
      <c r="L6" s="1" t="s">
        <v>164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165</v>
      </c>
      <c r="S6" s="1" t="s">
        <v>130</v>
      </c>
      <c r="T6" s="1" t="s">
        <v>131</v>
      </c>
      <c r="U6" s="1" t="s">
        <v>132</v>
      </c>
      <c r="V6" s="1" t="s">
        <v>166</v>
      </c>
    </row>
    <row r="7" s="1" customFormat="1" spans="1:22">
      <c r="A7" s="3">
        <v>999223322032841</v>
      </c>
      <c r="B7" s="1" t="s">
        <v>167</v>
      </c>
      <c r="C7" s="1" t="s">
        <v>168</v>
      </c>
      <c r="D7" s="1" t="s">
        <v>169</v>
      </c>
      <c r="E7" s="1" t="s">
        <v>170</v>
      </c>
      <c r="F7" s="1" t="s">
        <v>117</v>
      </c>
      <c r="G7" s="1" t="s">
        <v>121</v>
      </c>
      <c r="H7" s="1" t="s">
        <v>122</v>
      </c>
      <c r="I7" s="1" t="s">
        <v>171</v>
      </c>
      <c r="J7" s="1" t="s">
        <v>30</v>
      </c>
      <c r="K7" s="1" t="s">
        <v>172</v>
      </c>
      <c r="L7" s="1" t="s">
        <v>172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173</v>
      </c>
      <c r="S7" s="1" t="s">
        <v>130</v>
      </c>
      <c r="T7" s="1" t="s">
        <v>131</v>
      </c>
      <c r="U7" s="1" t="s">
        <v>132</v>
      </c>
      <c r="V7" s="1" t="s">
        <v>166</v>
      </c>
    </row>
    <row r="8" s="1" customFormat="1" spans="1:22">
      <c r="A8" s="3">
        <v>999223259518528</v>
      </c>
      <c r="B8" s="1" t="s">
        <v>174</v>
      </c>
      <c r="C8" s="1" t="s">
        <v>175</v>
      </c>
      <c r="D8" s="1" t="s">
        <v>176</v>
      </c>
      <c r="E8" s="1" t="s">
        <v>177</v>
      </c>
      <c r="F8" s="1" t="s">
        <v>117</v>
      </c>
      <c r="G8" s="1" t="s">
        <v>121</v>
      </c>
      <c r="H8" s="1" t="s">
        <v>122</v>
      </c>
      <c r="I8" s="1" t="s">
        <v>178</v>
      </c>
      <c r="J8" s="1" t="s">
        <v>30</v>
      </c>
      <c r="K8" s="1" t="s">
        <v>179</v>
      </c>
      <c r="L8" s="1" t="s">
        <v>179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180</v>
      </c>
      <c r="S8" s="1" t="s">
        <v>130</v>
      </c>
      <c r="T8" s="1" t="s">
        <v>131</v>
      </c>
      <c r="U8" s="1" t="s">
        <v>132</v>
      </c>
      <c r="V8" s="1" t="s">
        <v>166</v>
      </c>
    </row>
    <row r="9" s="1" customFormat="1" spans="1:22">
      <c r="A9" s="3">
        <v>999222990030040</v>
      </c>
      <c r="B9" s="1" t="s">
        <v>181</v>
      </c>
      <c r="C9" s="1" t="s">
        <v>182</v>
      </c>
      <c r="D9" s="1" t="s">
        <v>183</v>
      </c>
      <c r="E9" s="1" t="s">
        <v>184</v>
      </c>
      <c r="F9" s="1" t="s">
        <v>154</v>
      </c>
      <c r="G9" s="1" t="s">
        <v>121</v>
      </c>
      <c r="H9" s="1" t="s">
        <v>122</v>
      </c>
      <c r="I9" s="1" t="s">
        <v>185</v>
      </c>
      <c r="J9" s="1" t="s">
        <v>30</v>
      </c>
      <c r="K9" s="1" t="s">
        <v>139</v>
      </c>
      <c r="L9" s="1" t="s">
        <v>139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186</v>
      </c>
      <c r="S9" s="1" t="s">
        <v>130</v>
      </c>
      <c r="T9" s="1" t="s">
        <v>131</v>
      </c>
      <c r="U9" s="1" t="s">
        <v>141</v>
      </c>
      <c r="V9" s="1" t="s">
        <v>187</v>
      </c>
    </row>
    <row r="10" s="1" customFormat="1" spans="1:22">
      <c r="A10" s="3">
        <v>999222606543355</v>
      </c>
      <c r="B10" s="1" t="s">
        <v>188</v>
      </c>
      <c r="C10" s="1" t="s">
        <v>189</v>
      </c>
      <c r="D10" s="1" t="s">
        <v>161</v>
      </c>
      <c r="E10" s="1" t="s">
        <v>190</v>
      </c>
      <c r="F10" s="1" t="s">
        <v>134</v>
      </c>
      <c r="G10" s="1" t="s">
        <v>121</v>
      </c>
      <c r="H10" s="1" t="s">
        <v>122</v>
      </c>
      <c r="I10" s="1" t="s">
        <v>191</v>
      </c>
      <c r="J10" s="1" t="s">
        <v>30</v>
      </c>
      <c r="K10" s="1" t="s">
        <v>192</v>
      </c>
      <c r="L10" s="1" t="s">
        <v>192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193</v>
      </c>
      <c r="S10" s="1" t="s">
        <v>130</v>
      </c>
      <c r="T10" s="1" t="s">
        <v>131</v>
      </c>
      <c r="U10" s="1" t="s">
        <v>132</v>
      </c>
      <c r="V10" s="1" t="s">
        <v>166</v>
      </c>
    </row>
    <row r="11" s="1" customFormat="1" spans="1:22">
      <c r="A11" s="3">
        <v>999222470904452</v>
      </c>
      <c r="B11" s="1" t="s">
        <v>194</v>
      </c>
      <c r="C11" s="1" t="s">
        <v>195</v>
      </c>
      <c r="D11" s="1" t="s">
        <v>196</v>
      </c>
      <c r="E11" s="1" t="s">
        <v>197</v>
      </c>
      <c r="F11" s="1" t="s">
        <v>117</v>
      </c>
      <c r="G11" s="1" t="s">
        <v>121</v>
      </c>
      <c r="H11" s="1" t="s">
        <v>122</v>
      </c>
      <c r="I11" s="1" t="s">
        <v>198</v>
      </c>
      <c r="J11" s="1" t="s">
        <v>30</v>
      </c>
      <c r="K11" s="1" t="s">
        <v>199</v>
      </c>
      <c r="L11" s="1" t="s">
        <v>199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128</v>
      </c>
      <c r="R11" s="1" t="s">
        <v>200</v>
      </c>
      <c r="S11" s="1" t="s">
        <v>130</v>
      </c>
      <c r="T11" s="1" t="s">
        <v>131</v>
      </c>
      <c r="U11" s="1" t="s">
        <v>141</v>
      </c>
      <c r="V11" s="1" t="s">
        <v>142</v>
      </c>
    </row>
    <row r="12" s="1" customFormat="1" spans="1:22">
      <c r="A12" s="3">
        <v>999222157384888</v>
      </c>
      <c r="B12" s="1" t="s">
        <v>201</v>
      </c>
      <c r="C12" s="1" t="s">
        <v>202</v>
      </c>
      <c r="D12" s="1" t="s">
        <v>203</v>
      </c>
      <c r="E12" s="1" t="s">
        <v>204</v>
      </c>
      <c r="F12" s="1" t="s">
        <v>117</v>
      </c>
      <c r="G12" s="1" t="s">
        <v>121</v>
      </c>
      <c r="H12" s="1" t="s">
        <v>122</v>
      </c>
      <c r="I12" s="1" t="s">
        <v>205</v>
      </c>
      <c r="J12" s="1" t="s">
        <v>30</v>
      </c>
      <c r="K12" s="1" t="s">
        <v>206</v>
      </c>
      <c r="L12" s="1" t="s">
        <v>206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128</v>
      </c>
      <c r="R12" s="1" t="s">
        <v>207</v>
      </c>
      <c r="S12" s="1" t="s">
        <v>130</v>
      </c>
      <c r="T12" s="1" t="s">
        <v>131</v>
      </c>
      <c r="U12" s="1" t="s">
        <v>132</v>
      </c>
      <c r="V12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2023-04-12T03:27:27Z</dcterms:created>
  <dcterms:modified xsi:type="dcterms:W3CDTF">2023-04-12T03:33:19Z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AC0191D242744440896BED0E7A365C2C_12</vt:lpwstr>
  </property>
  <property fmtid="{D5CDD505-2E9C-101B-9397-08002B2CF9AE}" pid="3" name="KSOProductBuildVer">
    <vt:lpwstr>2052-11.1.0.14036</vt:lpwstr>
  </property>
</Properties>
</file>