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<sst xmlns="http://schemas.openxmlformats.org/spreadsheetml/2006/main" count="320" uniqueCount="171">
  <si>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</si>
  <si>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</si>
  <si>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</si>
  <si>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</si>
  <si>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</si>
  <si>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</si>
  <si>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</si>
  <si>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</si>
  <si>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</si>
  <si>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</si>
  <si>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</si>
  <si>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</si>
  <si>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</si>
  <si>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</si>
  <si>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</si>
  <si>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</si>
  <si>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</si>
  <si>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</si>
  <si>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</si>
  <si>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</si>
  <si>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</si>
  <si>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</si>
  <si>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</si>
  <si>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</si>
  <si>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</si>
  <si>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21857073456	</t>
  </si>
  <si>
    <t>Ctrip</t>
  </si>
  <si>
    <t>正常</t>
  </si>
  <si>
    <t>[曼谷]曼谷拉查丹利中心酒店  (SHA Plus+)(Grande Centre Point Hotel Ratchadamri Bangkok (SHA Plus+))(40721624)</t>
  </si>
  <si>
    <t>至尊豪华房&lt;2人入住&gt;&lt;不退款&gt;</t>
  </si>
  <si>
    <t>USD</t>
  </si>
  <si>
    <t>WONG/SZE,LO/WAI SHING</t>
  </si>
  <si>
    <t>CA5326230413USD</t>
  </si>
  <si>
    <t>未提现</t>
  </si>
  <si>
    <t>携程开票</t>
  </si>
  <si>
    <t xml:space="preserve">2852019	</t>
  </si>
  <si>
    <t xml:space="preserve">1420397171	</t>
  </si>
  <si>
    <t xml:space="preserve">999222877948407	</t>
  </si>
  <si>
    <t>[胡志明市]思廷西贡格兰德酒店(Eastin Grand Hotel Saigon)(37046516)</t>
  </si>
  <si>
    <t>高级房&lt;1&gt;&lt;2人入住&gt;&lt;不退款&gt;</t>
  </si>
  <si>
    <t>CHION/MAK,JANICECHUNGYAN/LAM</t>
  </si>
  <si>
    <t xml:space="preserve">3056904	</t>
  </si>
  <si>
    <t xml:space="preserve">-1461939909	</t>
  </si>
  <si>
    <t xml:space="preserve">999223028589737	</t>
  </si>
  <si>
    <t>[巴黎]巴黎拿破仑酒店(Hôtel Napoleon Paris)(44690086)</t>
  </si>
  <si>
    <t>高级房&lt;2人入住&gt;&lt;不退款&gt;</t>
  </si>
  <si>
    <t>Guo/Yuhan,Wan/Junchen</t>
  </si>
  <si>
    <t xml:space="preserve">3093965	</t>
  </si>
  <si>
    <t xml:space="preserve">27006SE030274	</t>
  </si>
  <si>
    <t xml:space="preserve">999223462324076	</t>
  </si>
  <si>
    <t>[芭堤雅]阿尔泰拉公寓酒店(Altera Hotel and Residence)(44793523)</t>
  </si>
  <si>
    <t>超值双床套房带简易厨房&lt;2人入住&gt;&lt;不退款&gt;</t>
  </si>
  <si>
    <t>YU/LU</t>
  </si>
  <si>
    <t xml:space="preserve">3193470	</t>
  </si>
  <si>
    <t xml:space="preserve">1486252038	</t>
  </si>
  <si>
    <t xml:space="preserve">999223489802147	</t>
  </si>
  <si>
    <t>[曼谷]隆齐格兰德中心点酒店(Grande Centre Point Hotel Ploenchit)(37207258)</t>
  </si>
  <si>
    <t>转角阳台套房&lt;2人入住&gt;&lt;不退款&gt;</t>
  </si>
  <si>
    <t>TSEMBEL/KHONGOR</t>
  </si>
  <si>
    <t xml:space="preserve">3198410	</t>
  </si>
  <si>
    <t xml:space="preserve">	</t>
  </si>
  <si>
    <t xml:space="preserve">999223503924038	</t>
  </si>
  <si>
    <t>[吉隆坡]吉隆坡四季酒店(Four Seasons Hotel Kuala Lumpur)(40721593)</t>
  </si>
  <si>
    <t>园景俱乐部尊贵特大床房&lt;2人入住&gt;&lt;不退款&gt;&lt;早餐&gt;</t>
  </si>
  <si>
    <t>Qian/Liuyin,Zhu/Tongxia</t>
  </si>
  <si>
    <t xml:space="preserve">3200899	</t>
  </si>
  <si>
    <t xml:space="preserve">999223533591741	</t>
  </si>
  <si>
    <t>[曼谷]Quarter 拉普罗酒店 - UHG(The Quarter Ladprao by Uhg)(39650633)</t>
  </si>
  <si>
    <t>高级特大床房&lt;2人入住&gt;&lt;不退款&gt;</t>
  </si>
  <si>
    <t>GUENTHEL/MICHAEL</t>
  </si>
  <si>
    <t xml:space="preserve">3206290	</t>
  </si>
  <si>
    <t xml:space="preserve">-1489053660	</t>
  </si>
  <si>
    <t xml:space="preserve">999223569703595	</t>
  </si>
  <si>
    <t>高级双床房标准间&lt;2人入住&gt;&lt;不退款&gt;&lt;早餐&gt;</t>
  </si>
  <si>
    <t>VANGTAL/WARIN</t>
  </si>
  <si>
    <t xml:space="preserve">3212220	</t>
  </si>
  <si>
    <t xml:space="preserve">-1490071593	</t>
  </si>
  <si>
    <t>，</t>
  </si>
  <si>
    <t>A230413104545481</t>
  </si>
  <si>
    <t>A230413104641481</t>
  </si>
  <si>
    <t>USD / HKD 当前参考汇率: 7.84965</t>
  </si>
  <si>
    <t>总计：4684 USD/
36767.76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</si>
  <si>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</si>
  <si>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</si>
  <si>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</si>
  <si>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</si>
  <si>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</si>
  <si>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</si>
  <si>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</si>
  <si>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</si>
  <si>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</si>
  <si>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</si>
  <si>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</si>
  <si>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</si>
  <si>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</si>
  <si>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</si>
  <si>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</si>
  <si>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</si>
  <si>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</si>
  <si>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</si>
  <si>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</si>
  <si>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</si>
  <si>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2852019</t>
  </si>
  <si>
    <t>曼谷拉查丹利中心酒店  (SHA Plus+)</t>
  </si>
  <si>
    <t>WONG SZE,LO WAI SHING</t>
  </si>
  <si>
    <t>2023-04-04</t>
  </si>
  <si>
    <t>2023-04-10</t>
  </si>
  <si>
    <t>退房日周结</t>
  </si>
  <si>
    <t>4354.83</t>
  </si>
  <si>
    <t>624.00</t>
  </si>
  <si>
    <t>0</t>
  </si>
  <si>
    <t>0.00</t>
  </si>
  <si>
    <t>携程盛景国际直连</t>
  </si>
  <si>
    <t>01.010677</t>
  </si>
  <si>
    <t>2022-12-06 19:36:21</t>
  </si>
  <si>
    <t>否</t>
  </si>
  <si>
    <t>汇智国际旅游发展有限公司</t>
  </si>
  <si>
    <t>直连</t>
  </si>
  <si>
    <t>泰国</t>
  </si>
  <si>
    <t>2023-04-03</t>
  </si>
  <si>
    <t>3193470</t>
  </si>
  <si>
    <t>阿尔泰拉公寓酒店</t>
  </si>
  <si>
    <t>YU LU</t>
  </si>
  <si>
    <t>2023-04-05</t>
  </si>
  <si>
    <t>2047.43</t>
  </si>
  <si>
    <t>297.00</t>
  </si>
  <si>
    <t>2023-04-03 03:48:25</t>
  </si>
  <si>
    <t>2023-03-05</t>
  </si>
  <si>
    <t>3093965</t>
  </si>
  <si>
    <t>巴黎拿破仑酒店</t>
  </si>
  <si>
    <t>Guo Yuhan,Wan Junchen</t>
  </si>
  <si>
    <t>2023-04-08</t>
  </si>
  <si>
    <t>5895.16</t>
  </si>
  <si>
    <t>852.00</t>
  </si>
  <si>
    <t>2023-03-05 03:04:01</t>
  </si>
  <si>
    <t>法国</t>
  </si>
  <si>
    <t>2023-02-22</t>
  </si>
  <si>
    <t>3056904</t>
  </si>
  <si>
    <t>思廷西贡格兰德酒店</t>
  </si>
  <si>
    <t>CHION MAK,JANICECHUNGYAN LAM</t>
  </si>
  <si>
    <t>717.36</t>
  </si>
  <si>
    <t>104.00</t>
  </si>
  <si>
    <t>2023-02-22 22:29:24</t>
  </si>
  <si>
    <t>越南</t>
  </si>
  <si>
    <t>3198410</t>
  </si>
  <si>
    <t>曼谷奔齐中心大酒店</t>
  </si>
  <si>
    <t>TSEMBEL KHONGOR</t>
  </si>
  <si>
    <t>3965.37</t>
  </si>
  <si>
    <t>575.00</t>
  </si>
  <si>
    <t>2023-04-05 09:56:56</t>
  </si>
  <si>
    <t>直采</t>
  </si>
  <si>
    <t>3200899</t>
  </si>
  <si>
    <t>吉隆坡四季酒店</t>
  </si>
  <si>
    <t>Qian Liuyin,Zhu Tongxia</t>
  </si>
  <si>
    <t>14012.88</t>
  </si>
  <si>
    <t>2032.00</t>
  </si>
  <si>
    <t>2023-04-06 08:45:34</t>
  </si>
  <si>
    <t>马来西亚</t>
  </si>
  <si>
    <t>2023-04-09</t>
  </si>
  <si>
    <t>3212220</t>
  </si>
  <si>
    <t>Quarter 拉普罗酒店 - UHG</t>
  </si>
  <si>
    <t>VANGTAL WARIN</t>
  </si>
  <si>
    <t>316.81</t>
  </si>
  <si>
    <t>46.00</t>
  </si>
  <si>
    <t>2023-04-09 22:17:52</t>
  </si>
  <si>
    <t>2023-04-07</t>
  </si>
  <si>
    <t>3206290</t>
  </si>
  <si>
    <t>GUENTHEL MICHAEL</t>
  </si>
  <si>
    <t>1061.55</t>
  </si>
  <si>
    <t>154.00</t>
  </si>
  <si>
    <t>2023-04-07 16:13:41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</si>
</sst>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76200</xdr:colOff>
      <xdr:row>53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4871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45020</v>
      </c>
      <c r="G2" s="6">
        <v>45026</v>
      </c>
      <c r="H2" s="4">
        <v>1</v>
      </c>
      <c r="I2" s="4">
        <v>6</v>
      </c>
      <c r="J2" s="4">
        <v>6</v>
      </c>
      <c r="K2" s="4" t="s">
        <v>30</v>
      </c>
      <c r="L2" s="4">
        <v>624</v>
      </c>
      <c r="M2" s="4">
        <v>624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44901</v>
      </c>
      <c r="S2" s="6">
        <v>45029</v>
      </c>
      <c r="T2" s="4" t="s">
        <v>34</v>
      </c>
      <c r="U2" s="4">
        <v>624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45024</v>
      </c>
      <c r="G3" s="6">
        <v>45026</v>
      </c>
      <c r="H3" s="4">
        <v>1</v>
      </c>
      <c r="I3" s="4">
        <v>2</v>
      </c>
      <c r="J3" s="4">
        <v>2</v>
      </c>
      <c r="K3" s="4" t="s">
        <v>30</v>
      </c>
      <c r="L3" s="4">
        <v>104</v>
      </c>
      <c r="M3" s="4">
        <v>104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45029</v>
      </c>
      <c r="T3" s="4" t="s">
        <v>34</v>
      </c>
      <c r="U3" s="4">
        <v>104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45024</v>
      </c>
      <c r="G4" s="6">
        <v>45026</v>
      </c>
      <c r="H4" s="4">
        <v>1</v>
      </c>
      <c r="I4" s="4">
        <v>2</v>
      </c>
      <c r="J4" s="4">
        <v>2</v>
      </c>
      <c r="K4" s="4" t="s">
        <v>30</v>
      </c>
      <c r="L4" s="4">
        <v>852</v>
      </c>
      <c r="M4" s="4">
        <v>852</v>
      </c>
      <c r="N4" s="4" t="s">
        <v>46</v>
      </c>
      <c r="O4" s="4" t="s">
        <v>32</v>
      </c>
      <c r="P4" s="4" t="s">
        <v>33</v>
      </c>
      <c r="Q4" s="4">
        <v>0</v>
      </c>
      <c r="R4" s="7">
        <v>44990</v>
      </c>
      <c r="S4" s="6">
        <v>45029</v>
      </c>
      <c r="T4" s="4" t="s">
        <v>34</v>
      </c>
      <c r="U4" s="4">
        <v>852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45021</v>
      </c>
      <c r="G5" s="6">
        <v>45026</v>
      </c>
      <c r="H5" s="4">
        <v>1</v>
      </c>
      <c r="I5" s="4">
        <v>5</v>
      </c>
      <c r="J5" s="4">
        <v>5</v>
      </c>
      <c r="K5" s="4" t="s">
        <v>30</v>
      </c>
      <c r="L5" s="4">
        <v>297</v>
      </c>
      <c r="M5" s="4">
        <v>297</v>
      </c>
      <c r="N5" s="4" t="s">
        <v>52</v>
      </c>
      <c r="O5" s="4" t="s">
        <v>32</v>
      </c>
      <c r="P5" s="4" t="s">
        <v>33</v>
      </c>
      <c r="Q5" s="4">
        <v>0</v>
      </c>
      <c r="R5" s="7">
        <v>45019</v>
      </c>
      <c r="S5" s="6">
        <v>45029</v>
      </c>
      <c r="T5" s="4" t="s">
        <v>34</v>
      </c>
      <c r="U5" s="4">
        <v>297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45021</v>
      </c>
      <c r="G6" s="6">
        <v>45026</v>
      </c>
      <c r="H6" s="4">
        <v>1</v>
      </c>
      <c r="I6" s="4">
        <v>5</v>
      </c>
      <c r="J6" s="4">
        <v>5</v>
      </c>
      <c r="K6" s="4" t="s">
        <v>30</v>
      </c>
      <c r="L6" s="4">
        <v>575</v>
      </c>
      <c r="M6" s="4">
        <v>575</v>
      </c>
      <c r="N6" s="4" t="s">
        <v>58</v>
      </c>
      <c r="O6" s="4" t="s">
        <v>32</v>
      </c>
      <c r="P6" s="4" t="s">
        <v>33</v>
      </c>
      <c r="Q6" s="4">
        <v>0</v>
      </c>
      <c r="R6" s="7">
        <v>45020</v>
      </c>
      <c r="S6" s="6">
        <v>45029</v>
      </c>
      <c r="T6" s="4" t="s">
        <v>34</v>
      </c>
      <c r="U6" s="4">
        <v>575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45024</v>
      </c>
      <c r="G7" s="6">
        <v>45026</v>
      </c>
      <c r="H7" s="4">
        <v>2</v>
      </c>
      <c r="I7" s="4">
        <v>2</v>
      </c>
      <c r="J7" s="4">
        <v>4</v>
      </c>
      <c r="K7" s="4" t="s">
        <v>30</v>
      </c>
      <c r="L7" s="4">
        <v>2032</v>
      </c>
      <c r="M7" s="4">
        <v>2032</v>
      </c>
      <c r="N7" s="4" t="s">
        <v>64</v>
      </c>
      <c r="O7" s="4" t="s">
        <v>32</v>
      </c>
      <c r="P7" s="4" t="s">
        <v>33</v>
      </c>
      <c r="Q7" s="4">
        <v>0</v>
      </c>
      <c r="R7" s="7">
        <v>45021</v>
      </c>
      <c r="S7" s="6">
        <v>45029</v>
      </c>
      <c r="T7" s="4" t="s">
        <v>34</v>
      </c>
      <c r="U7" s="4">
        <v>2032</v>
      </c>
      <c r="V7" s="4">
        <v>0</v>
      </c>
      <c r="W7" s="4">
        <v>0</v>
      </c>
      <c r="X7" s="4" t="s">
        <v>65</v>
      </c>
      <c r="Y7" s="4" t="s">
        <v>60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45023</v>
      </c>
      <c r="G8" s="6">
        <v>45026</v>
      </c>
      <c r="H8" s="4">
        <v>1</v>
      </c>
      <c r="I8" s="4">
        <v>3</v>
      </c>
      <c r="J8" s="4">
        <v>3</v>
      </c>
      <c r="K8" s="4" t="s">
        <v>30</v>
      </c>
      <c r="L8" s="4">
        <v>154</v>
      </c>
      <c r="M8" s="4">
        <v>154</v>
      </c>
      <c r="N8" s="4" t="s">
        <v>69</v>
      </c>
      <c r="O8" s="4" t="s">
        <v>32</v>
      </c>
      <c r="P8" s="4" t="s">
        <v>33</v>
      </c>
      <c r="Q8" s="4">
        <v>0</v>
      </c>
      <c r="R8" s="7">
        <v>45023</v>
      </c>
      <c r="S8" s="6">
        <v>45029</v>
      </c>
      <c r="T8" s="4" t="s">
        <v>34</v>
      </c>
      <c r="U8" s="4">
        <v>154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73</v>
      </c>
      <c r="F9" s="6">
        <v>45025</v>
      </c>
      <c r="G9" s="6">
        <v>45026</v>
      </c>
      <c r="H9" s="4">
        <v>1</v>
      </c>
      <c r="I9" s="4">
        <v>1</v>
      </c>
      <c r="J9" s="4">
        <v>1</v>
      </c>
      <c r="K9" s="4" t="s">
        <v>30</v>
      </c>
      <c r="L9" s="4">
        <v>46</v>
      </c>
      <c r="M9" s="4">
        <v>46</v>
      </c>
      <c r="N9" s="4" t="s">
        <v>74</v>
      </c>
      <c r="O9" s="4" t="s">
        <v>32</v>
      </c>
      <c r="P9" s="4" t="s">
        <v>33</v>
      </c>
      <c r="Q9" s="4">
        <v>0</v>
      </c>
      <c r="R9" s="7">
        <v>45025</v>
      </c>
      <c r="S9" s="6">
        <v>45029</v>
      </c>
      <c r="T9" s="4" t="s">
        <v>34</v>
      </c>
      <c r="U9" s="4">
        <v>46</v>
      </c>
      <c r="V9" s="4">
        <v>0</v>
      </c>
      <c r="W9" s="4">
        <v>0</v>
      </c>
      <c r="X9" s="4" t="s">
        <v>75</v>
      </c>
      <c r="Y9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77</v>
      </c>
    </row>
    <row r="2" s="4" customFormat="1" spans="1:10">
      <c r="A2" s="5">
        <v>21857073456</v>
      </c>
      <c r="B2" s="6">
        <v>45020</v>
      </c>
      <c r="C2" s="6">
        <v>45026</v>
      </c>
      <c r="D2" s="4">
        <v>624</v>
      </c>
      <c r="E2" s="4" t="str">
        <f>VLOOKUP(A2,HOP!A:L,12,0)</f>
        <v>624.00</v>
      </c>
      <c r="F2" s="4" t="str">
        <f>VLOOKUP(A2,HOP!A:C,3,0)</f>
        <v>2852019</v>
      </c>
      <c r="G2" s="4">
        <f>D2-E2</f>
        <v>0</v>
      </c>
      <c r="H2" s="4" t="str">
        <f>$H$1&amp;F2</f>
        <v>，2852019</v>
      </c>
      <c r="I2" s="7" t="str">
        <f>VLOOKUP(A2,HOP!A:U,21,0)</f>
        <v>直连</v>
      </c>
      <c r="J2" s="6"/>
    </row>
    <row r="3" s="4" customFormat="1" spans="1:10">
      <c r="A3" s="5">
        <v>999222877948407</v>
      </c>
      <c r="B3" s="6">
        <v>45024</v>
      </c>
      <c r="C3" s="6">
        <v>45026</v>
      </c>
      <c r="D3" s="4">
        <v>104</v>
      </c>
      <c r="E3" s="4" t="str">
        <f>VLOOKUP(A3,HOP!A:L,12,0)</f>
        <v>104.00</v>
      </c>
      <c r="F3" s="4" t="str">
        <f>VLOOKUP(A3,HOP!A:C,3,0)</f>
        <v>3056904</v>
      </c>
      <c r="G3" s="4">
        <f t="shared" ref="G3:G9" si="0">D3-E3</f>
        <v>0</v>
      </c>
      <c r="H3" s="4" t="str">
        <f t="shared" ref="H3:H9" si="1">$H$1&amp;F3</f>
        <v>，3056904</v>
      </c>
      <c r="I3" s="7" t="str">
        <f>VLOOKUP(A3,HOP!A:U,21,0)</f>
        <v>直连</v>
      </c>
      <c r="J3" s="6"/>
    </row>
    <row r="4" s="4" customFormat="1" spans="1:10">
      <c r="A4" s="5">
        <v>999223028589737</v>
      </c>
      <c r="B4" s="6">
        <v>45024</v>
      </c>
      <c r="C4" s="6">
        <v>45026</v>
      </c>
      <c r="D4" s="4">
        <v>852</v>
      </c>
      <c r="E4" s="4" t="str">
        <f>VLOOKUP(A4,HOP!A:L,12,0)</f>
        <v>852.00</v>
      </c>
      <c r="F4" s="4" t="str">
        <f>VLOOKUP(A4,HOP!A:C,3,0)</f>
        <v>3093965</v>
      </c>
      <c r="G4" s="4">
        <f t="shared" si="0"/>
        <v>0</v>
      </c>
      <c r="H4" s="4" t="str">
        <f t="shared" si="1"/>
        <v>，3093965</v>
      </c>
      <c r="I4" s="7" t="str">
        <f>VLOOKUP(A4,HOP!A:U,21,0)</f>
        <v>直连</v>
      </c>
      <c r="J4" s="6"/>
    </row>
    <row r="5" s="4" customFormat="1" spans="1:10">
      <c r="A5" s="5">
        <v>999223462324076</v>
      </c>
      <c r="B5" s="6">
        <v>45021</v>
      </c>
      <c r="C5" s="6">
        <v>45026</v>
      </c>
      <c r="D5" s="4">
        <v>297</v>
      </c>
      <c r="E5" s="4" t="str">
        <f>VLOOKUP(A5,HOP!A:L,12,0)</f>
        <v>297.00</v>
      </c>
      <c r="F5" s="4" t="str">
        <f>VLOOKUP(A5,HOP!A:C,3,0)</f>
        <v>3193470</v>
      </c>
      <c r="G5" s="4">
        <f t="shared" si="0"/>
        <v>0</v>
      </c>
      <c r="H5" s="4" t="str">
        <f t="shared" si="1"/>
        <v>，3193470</v>
      </c>
      <c r="I5" s="7" t="str">
        <f>VLOOKUP(A5,HOP!A:U,21,0)</f>
        <v>直连</v>
      </c>
      <c r="J5" s="6"/>
    </row>
    <row r="6" s="4" customFormat="1" spans="1:10">
      <c r="A6" s="5">
        <v>999223489802147</v>
      </c>
      <c r="B6" s="6">
        <v>45021</v>
      </c>
      <c r="C6" s="6">
        <v>45026</v>
      </c>
      <c r="D6" s="4">
        <v>575</v>
      </c>
      <c r="E6" s="4" t="str">
        <f>VLOOKUP(A6,HOP!A:L,12,0)</f>
        <v>575.00</v>
      </c>
      <c r="F6" s="4" t="str">
        <f>VLOOKUP(A6,HOP!A:C,3,0)</f>
        <v>3198410</v>
      </c>
      <c r="G6" s="4">
        <f t="shared" si="0"/>
        <v>0</v>
      </c>
      <c r="H6" s="4" t="str">
        <f t="shared" si="1"/>
        <v>，3198410</v>
      </c>
      <c r="I6" s="7" t="str">
        <f>VLOOKUP(A6,HOP!A:U,21,0)</f>
        <v>直采</v>
      </c>
      <c r="J6" s="6"/>
    </row>
    <row r="7" s="4" customFormat="1" spans="1:10">
      <c r="A7" s="5">
        <v>999223503924038</v>
      </c>
      <c r="B7" s="6">
        <v>45024</v>
      </c>
      <c r="C7" s="6">
        <v>45026</v>
      </c>
      <c r="D7" s="4">
        <v>2032</v>
      </c>
      <c r="E7" s="4" t="str">
        <f>VLOOKUP(A7,HOP!A:L,12,0)</f>
        <v>2032.00</v>
      </c>
      <c r="F7" s="4" t="str">
        <f>VLOOKUP(A7,HOP!A:C,3,0)</f>
        <v>3200899</v>
      </c>
      <c r="G7" s="4">
        <f t="shared" si="0"/>
        <v>0</v>
      </c>
      <c r="H7" s="4" t="str">
        <f t="shared" si="1"/>
        <v>，3200899</v>
      </c>
      <c r="I7" s="7" t="str">
        <f>VLOOKUP(A7,HOP!A:U,21,0)</f>
        <v>直采</v>
      </c>
      <c r="J7" s="6"/>
    </row>
    <row r="8" s="4" customFormat="1" spans="1:10">
      <c r="A8" s="5">
        <v>999223533591741</v>
      </c>
      <c r="B8" s="6">
        <v>45023</v>
      </c>
      <c r="C8" s="6">
        <v>45026</v>
      </c>
      <c r="D8" s="4">
        <v>154</v>
      </c>
      <c r="E8" s="4" t="str">
        <f>VLOOKUP(A8,HOP!A:L,12,0)</f>
        <v>154.00</v>
      </c>
      <c r="F8" s="4" t="str">
        <f>VLOOKUP(A8,HOP!A:C,3,0)</f>
        <v>3206290</v>
      </c>
      <c r="G8" s="4">
        <f t="shared" si="0"/>
        <v>0</v>
      </c>
      <c r="H8" s="4" t="str">
        <f t="shared" si="1"/>
        <v>，3206290</v>
      </c>
      <c r="I8" s="7" t="str">
        <f>VLOOKUP(A8,HOP!A:U,21,0)</f>
        <v>直连</v>
      </c>
      <c r="J8" s="6"/>
    </row>
    <row r="9" s="4" customFormat="1" spans="1:10">
      <c r="A9" s="5">
        <v>999223569703595</v>
      </c>
      <c r="B9" s="6">
        <v>45025</v>
      </c>
      <c r="C9" s="6">
        <v>45026</v>
      </c>
      <c r="D9" s="4">
        <v>46</v>
      </c>
      <c r="E9" s="4" t="str">
        <f>VLOOKUP(A9,HOP!A:L,12,0)</f>
        <v>46.00</v>
      </c>
      <c r="F9" s="4" t="str">
        <f>VLOOKUP(A9,HOP!A:C,3,0)</f>
        <v>3212220</v>
      </c>
      <c r="G9" s="4">
        <f t="shared" si="0"/>
        <v>0</v>
      </c>
      <c r="H9" s="4" t="str">
        <f t="shared" si="1"/>
        <v>，3212220</v>
      </c>
      <c r="I9" s="7" t="str">
        <f>VLOOKUP(A9,HOP!A:U,21,0)</f>
        <v>直连</v>
      </c>
      <c r="J9" s="6"/>
    </row>
    <row r="11" spans="4:4">
      <c r="D11" s="4">
        <f>SUM(D2:D10)</f>
        <v>4684</v>
      </c>
    </row>
    <row r="16" spans="1:4">
      <c r="A16" s="4" t="s">
        <v>78</v>
      </c>
      <c r="C16" s="4">
        <v>2607</v>
      </c>
      <c r="D16" s="4">
        <v>20464.04</v>
      </c>
    </row>
    <row r="17" spans="1:4">
      <c r="A17" s="4" t="s">
        <v>79</v>
      </c>
      <c r="C17" s="4">
        <v>2077</v>
      </c>
      <c r="D17" s="4">
        <v>16303.72</v>
      </c>
    </row>
    <row r="18" spans="1:4">
      <c r="A18" s="4" t="s">
        <v>80</v>
      </c>
      <c r="C18" s="4">
        <f>SUM(C16:C17)</f>
        <v>4684</v>
      </c>
      <c r="D18" s="4">
        <f>SUM(D16:D17)</f>
        <v>36767.76</v>
      </c>
    </row>
    <row r="19" spans="1:1">
      <c r="A19" s="4" t="s">
        <v>81</v>
      </c>
    </row>
  </sheetData>
  <autoFilter ref="A1:X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21857073456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30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999223462324076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106</v>
      </c>
      <c r="H3" s="1" t="s">
        <v>107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126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999223028589737</v>
      </c>
      <c r="B4" s="1" t="s">
        <v>127</v>
      </c>
      <c r="C4" s="1" t="s">
        <v>128</v>
      </c>
      <c r="D4" s="1" t="s">
        <v>129</v>
      </c>
      <c r="E4" s="1" t="s">
        <v>130</v>
      </c>
      <c r="F4" s="1" t="s">
        <v>131</v>
      </c>
      <c r="G4" s="1" t="s">
        <v>106</v>
      </c>
      <c r="H4" s="1" t="s">
        <v>107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134</v>
      </c>
      <c r="S4" s="1" t="s">
        <v>115</v>
      </c>
      <c r="T4" s="1" t="s">
        <v>116</v>
      </c>
      <c r="U4" s="1" t="s">
        <v>117</v>
      </c>
      <c r="V4" s="1" t="s">
        <v>135</v>
      </c>
    </row>
    <row r="5" s="1" customFormat="1" spans="1:22">
      <c r="A5" s="3">
        <v>999222877948407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131</v>
      </c>
      <c r="G5" s="1" t="s">
        <v>106</v>
      </c>
      <c r="H5" s="1" t="s">
        <v>107</v>
      </c>
      <c r="I5" s="1" t="s">
        <v>140</v>
      </c>
      <c r="J5" s="1" t="s">
        <v>30</v>
      </c>
      <c r="K5" s="1" t="s">
        <v>141</v>
      </c>
      <c r="L5" s="1" t="s">
        <v>141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142</v>
      </c>
      <c r="S5" s="1" t="s">
        <v>115</v>
      </c>
      <c r="T5" s="1" t="s">
        <v>116</v>
      </c>
      <c r="U5" s="1" t="s">
        <v>117</v>
      </c>
      <c r="V5" s="1" t="s">
        <v>143</v>
      </c>
    </row>
    <row r="6" s="1" customFormat="1" spans="1:22">
      <c r="A6" s="3">
        <v>999223489802147</v>
      </c>
      <c r="B6" s="1" t="s">
        <v>105</v>
      </c>
      <c r="C6" s="1" t="s">
        <v>144</v>
      </c>
      <c r="D6" s="1" t="s">
        <v>145</v>
      </c>
      <c r="E6" s="1" t="s">
        <v>146</v>
      </c>
      <c r="F6" s="1" t="s">
        <v>123</v>
      </c>
      <c r="G6" s="1" t="s">
        <v>106</v>
      </c>
      <c r="H6" s="1" t="s">
        <v>107</v>
      </c>
      <c r="I6" s="1" t="s">
        <v>147</v>
      </c>
      <c r="J6" s="1" t="s">
        <v>30</v>
      </c>
      <c r="K6" s="1" t="s">
        <v>148</v>
      </c>
      <c r="L6" s="1" t="s">
        <v>148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149</v>
      </c>
      <c r="S6" s="1" t="s">
        <v>115</v>
      </c>
      <c r="T6" s="1" t="s">
        <v>116</v>
      </c>
      <c r="U6" s="1" t="s">
        <v>150</v>
      </c>
      <c r="V6" s="1" t="s">
        <v>118</v>
      </c>
    </row>
    <row r="7" s="1" customFormat="1" spans="1:22">
      <c r="A7" s="3">
        <v>999223503924038</v>
      </c>
      <c r="B7" s="1" t="s">
        <v>123</v>
      </c>
      <c r="C7" s="1" t="s">
        <v>151</v>
      </c>
      <c r="D7" s="1" t="s">
        <v>152</v>
      </c>
      <c r="E7" s="1" t="s">
        <v>153</v>
      </c>
      <c r="F7" s="1" t="s">
        <v>131</v>
      </c>
      <c r="G7" s="1" t="s">
        <v>106</v>
      </c>
      <c r="H7" s="1" t="s">
        <v>107</v>
      </c>
      <c r="I7" s="1" t="s">
        <v>154</v>
      </c>
      <c r="J7" s="1" t="s">
        <v>30</v>
      </c>
      <c r="K7" s="1" t="s">
        <v>155</v>
      </c>
      <c r="L7" s="1" t="s">
        <v>155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156</v>
      </c>
      <c r="S7" s="1" t="s">
        <v>115</v>
      </c>
      <c r="T7" s="1" t="s">
        <v>116</v>
      </c>
      <c r="U7" s="1" t="s">
        <v>150</v>
      </c>
      <c r="V7" s="1" t="s">
        <v>157</v>
      </c>
    </row>
    <row r="8" s="1" customFormat="1" spans="1:22">
      <c r="A8" s="3">
        <v>999223569703595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158</v>
      </c>
      <c r="G8" s="1" t="s">
        <v>106</v>
      </c>
      <c r="H8" s="1" t="s">
        <v>107</v>
      </c>
      <c r="I8" s="1" t="s">
        <v>162</v>
      </c>
      <c r="J8" s="1" t="s">
        <v>30</v>
      </c>
      <c r="K8" s="1" t="s">
        <v>163</v>
      </c>
      <c r="L8" s="1" t="s">
        <v>163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164</v>
      </c>
      <c r="S8" s="1" t="s">
        <v>115</v>
      </c>
      <c r="T8" s="1" t="s">
        <v>116</v>
      </c>
      <c r="U8" s="1" t="s">
        <v>117</v>
      </c>
      <c r="V8" s="1" t="s">
        <v>118</v>
      </c>
    </row>
    <row r="9" s="1" customFormat="1" spans="1:22">
      <c r="A9" s="3">
        <v>999223533591741</v>
      </c>
      <c r="B9" s="1" t="s">
        <v>165</v>
      </c>
      <c r="C9" s="1" t="s">
        <v>166</v>
      </c>
      <c r="D9" s="1" t="s">
        <v>160</v>
      </c>
      <c r="E9" s="1" t="s">
        <v>167</v>
      </c>
      <c r="F9" s="1" t="s">
        <v>165</v>
      </c>
      <c r="G9" s="1" t="s">
        <v>106</v>
      </c>
      <c r="H9" s="1" t="s">
        <v>107</v>
      </c>
      <c r="I9" s="1" t="s">
        <v>168</v>
      </c>
      <c r="J9" s="1" t="s">
        <v>30</v>
      </c>
      <c r="K9" s="1" t="s">
        <v>169</v>
      </c>
      <c r="L9" s="1" t="s">
        <v>169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170</v>
      </c>
      <c r="S9" s="1" t="s">
        <v>115</v>
      </c>
      <c r="T9" s="1" t="s">
        <v>116</v>
      </c>
      <c r="U9" s="1" t="s">
        <v>117</v>
      </c>
      <c r="V9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2023-04-13T02:43:20Z</dcterms:created>
  <dcterms:modified xsi:type="dcterms:W3CDTF">2023-04-13T02:49:24Z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6B9230C23E45413692ABA044878CFA95_12</vt:lpwstr>
  </property>
  <property fmtid="{D5CDD505-2E9C-101B-9397-08002B2CF9AE}" pid="3" name="KSOProductBuildVer">
    <vt:lpwstr>2052-11.1.0.14036</vt:lpwstr>
  </property>
</Properties>
</file>