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<sst xmlns="http://schemas.openxmlformats.org/spreadsheetml/2006/main" count="273" uniqueCount="136">
  <si>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</si>
  <si>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</si>
  <si>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</si>
  <si>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</si>
  <si>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</si>
  <si>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</si>
  <si>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</si>
  <si>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</si>
  <si>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</si>
  <si>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</si>
  <si>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</si>
  <si>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</si>
  <si>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</si>
  <si>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</si>
  <si>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</si>
  <si>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</si>
  <si>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</si>
  <si>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</si>
  <si>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</si>
  <si>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</si>
  <si>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</si>
  <si>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</si>
  <si>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</si>
  <si>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</si>
  <si>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</si>
  <si>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999223339648841	</t>
  </si>
  <si>
    <t>Ctrip</t>
  </si>
  <si>
    <t>正常</t>
  </si>
  <si>
    <t>[南京]南京中心大酒店(67322650)</t>
  </si>
  <si>
    <t>高级大床房&lt;双人入住&gt;&lt;内宾&gt;&lt;预付&gt;&lt;无早&gt;</t>
  </si>
  <si>
    <t>CNY</t>
  </si>
  <si>
    <t>张杰</t>
  </si>
  <si>
    <t>CA363230414CNY</t>
  </si>
  <si>
    <t>未提现</t>
  </si>
  <si>
    <t>携程开票</t>
  </si>
  <si>
    <t xml:space="preserve">3170496	</t>
  </si>
  <si>
    <t xml:space="preserve">1480904857	</t>
  </si>
  <si>
    <t xml:space="preserve">23364816636	</t>
  </si>
  <si>
    <t>[香港]香港帝国酒店(Imperial Hotel)(808817)</t>
  </si>
  <si>
    <t>高级房&lt;双人入住&gt;&lt;内宾&gt;&lt;预付&gt;&lt;无早&gt;</t>
  </si>
  <si>
    <t>zhang/luoxian</t>
  </si>
  <si>
    <t xml:space="preserve">3174527	</t>
  </si>
  <si>
    <t xml:space="preserve">	</t>
  </si>
  <si>
    <t xml:space="preserve">999223376423049	</t>
  </si>
  <si>
    <t>[香港]香港广易商务宾馆(家庭旅馆)(WIDE EVER HOSTEL)(2981749)</t>
  </si>
  <si>
    <t>四人房&lt;特惠专享&gt;&lt;四人入住&gt;&lt;无早&gt;</t>
  </si>
  <si>
    <t>LIN/ZHUZHU</t>
  </si>
  <si>
    <t xml:space="preserve">3176234	</t>
  </si>
  <si>
    <t xml:space="preserve">999223377283724	</t>
  </si>
  <si>
    <t>Wen/Jing,Luo/Jianheng</t>
  </si>
  <si>
    <t xml:space="preserve">3176508	</t>
  </si>
  <si>
    <t xml:space="preserve">999223390027325	</t>
  </si>
  <si>
    <t>[梅州]梅州白天鹅迎宾馆(100697959)</t>
  </si>
  <si>
    <t>商务江景大床房&lt;特惠专享&gt;&lt;双人入住&gt;&lt;双早&gt;&lt;日历房套餐高价值&gt;&lt;新酒店礼盒&gt;</t>
  </si>
  <si>
    <t>马宁</t>
  </si>
  <si>
    <t xml:space="preserve">999223391311111	</t>
  </si>
  <si>
    <t>[临沂]临沂鲁商铂尔曼大酒店(27944450)</t>
  </si>
  <si>
    <t>高级大床房&lt;双人入住&gt;&lt;内宾&gt;&lt;预付&gt;&lt;双早&gt;</t>
  </si>
  <si>
    <t>李冬冬</t>
  </si>
  <si>
    <t xml:space="preserve">3178983	</t>
  </si>
  <si>
    <t xml:space="preserve">C233284769	</t>
  </si>
  <si>
    <t xml:space="preserve">999223390796645	</t>
  </si>
  <si>
    <t>商务江景大床房&lt;超值特惠&gt;&lt;双人入住&gt;&lt;日历房套餐高价值&gt;&lt;单早&gt;&lt;新酒店礼盒&gt;</t>
  </si>
  <si>
    <t>石盼鑫</t>
  </si>
  <si>
    <t xml:space="preserve">999223392730953	</t>
  </si>
  <si>
    <t>[厦门]厦门国际会议中心酒店（环岛路酒店）(67322689)</t>
  </si>
  <si>
    <t>豪华海景大床房&lt;双人入住&gt;&lt;内宾&gt;&lt;预付&gt;&lt;无早&gt;</t>
  </si>
  <si>
    <t>李钰</t>
  </si>
  <si>
    <t xml:space="preserve">3179629	</t>
  </si>
  <si>
    <t>取消</t>
  </si>
  <si>
    <t>，</t>
  </si>
  <si>
    <t>202303282037510020</t>
  </si>
  <si>
    <t>202303282343550021</t>
  </si>
  <si>
    <t>CNY 3801.32</t>
  </si>
  <si>
    <t>房集：i230414094218</t>
  </si>
  <si>
    <t>A230414095224911</t>
  </si>
  <si>
    <t>A230414095355911</t>
  </si>
  <si>
    <t>CNY / HKD 当前参考汇率: 1.143472903</t>
  </si>
  <si>
    <t>总计：3801.32 CNY/
4346.71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</si>
  <si>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</si>
  <si>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</si>
  <si>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</si>
  <si>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</si>
  <si>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</si>
  <si>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</si>
  <si>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</si>
  <si>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</si>
  <si>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</si>
  <si>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</si>
  <si>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</si>
  <si>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</si>
  <si>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</si>
  <si>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</si>
  <si>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</si>
  <si>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</si>
  <si>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</si>
  <si>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</si>
  <si>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</si>
  <si>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2023-03-28</t>
  </si>
  <si>
    <t>3178983</t>
  </si>
  <si>
    <t>临沂鲁商铂尔曼大酒店</t>
  </si>
  <si>
    <t>2023-03-29</t>
  </si>
  <si>
    <t>2023-03-30</t>
  </si>
  <si>
    <t>退房日周结</t>
  </si>
  <si>
    <t>640.34</t>
  </si>
  <si>
    <t>RMB</t>
  </si>
  <si>
    <t>0</t>
  </si>
  <si>
    <t>0.00</t>
  </si>
  <si>
    <t>携程国内直连(DD)</t>
  </si>
  <si>
    <t>01.011249</t>
  </si>
  <si>
    <t>2023-03-28 22:24:38</t>
  </si>
  <si>
    <t>否</t>
  </si>
  <si>
    <t>汇智国际旅游发展有限公司</t>
  </si>
  <si>
    <t>直连</t>
  </si>
  <si>
    <t>中国</t>
  </si>
  <si>
    <t>2023-03-27</t>
  </si>
  <si>
    <t>3176508</t>
  </si>
  <si>
    <t>香港帝国酒店</t>
  </si>
  <si>
    <t>Wen Jing,Luo Jianheng</t>
  </si>
  <si>
    <t>448.44</t>
  </si>
  <si>
    <t>2023-03-27 22:26:32</t>
  </si>
  <si>
    <t>3176234</t>
  </si>
  <si>
    <t>香港广易商务宾馆(家庭旅馆)</t>
  </si>
  <si>
    <t>LIN ZHUZHU</t>
  </si>
  <si>
    <t>397.80</t>
  </si>
  <si>
    <t>2023-03-27 20:45:36</t>
  </si>
  <si>
    <t>直采</t>
  </si>
  <si>
    <t>3174527</t>
  </si>
  <si>
    <t>zhang luoxian</t>
  </si>
  <si>
    <t>446.42</t>
  </si>
  <si>
    <t>2023-03-27 01:21:13</t>
  </si>
  <si>
    <t>2023-03-25</t>
  </si>
  <si>
    <t>3170496</t>
  </si>
  <si>
    <t>南京中心大酒店</t>
  </si>
  <si>
    <t>1183.72</t>
  </si>
  <si>
    <t>2023-03-25 03:25:07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</si>
</sst>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14</xdr:col>
      <xdr:colOff>388620</xdr:colOff>
      <xdr:row>46</xdr:row>
      <xdr:rowOff>160020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91840"/>
          <a:ext cx="9585960" cy="509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:Y10"/>
    </sheetView>
  </sheetViews>
  <sheetFormatPr defaultColWidth="9" defaultRowHeight="14.4"/>
  <sheetData>
    <row r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45013</v>
      </c>
      <c r="G2" s="6">
        <v>45015</v>
      </c>
      <c r="H2" s="4">
        <v>1</v>
      </c>
      <c r="I2" s="4">
        <v>2</v>
      </c>
      <c r="J2" s="4">
        <v>2</v>
      </c>
      <c r="K2" s="4" t="s">
        <v>30</v>
      </c>
      <c r="L2" s="4">
        <v>1183.72</v>
      </c>
      <c r="M2" s="4">
        <v>1183.72</v>
      </c>
      <c r="N2" s="4" t="s">
        <v>31</v>
      </c>
      <c r="O2" s="4" t="s">
        <v>32</v>
      </c>
      <c r="P2" s="4" t="s">
        <v>33</v>
      </c>
      <c r="Q2" s="4">
        <v>0</v>
      </c>
      <c r="R2" s="8">
        <v>45010</v>
      </c>
      <c r="S2" s="6">
        <v>45030</v>
      </c>
      <c r="T2" s="4" t="s">
        <v>34</v>
      </c>
      <c r="U2" s="4">
        <v>1183.72</v>
      </c>
      <c r="V2" s="4">
        <v>0</v>
      </c>
      <c r="W2" s="4">
        <v>0</v>
      </c>
      <c r="X2" s="4" t="s">
        <v>35</v>
      </c>
      <c r="Y2" s="4" t="s">
        <v>36</v>
      </c>
    </row>
    <row r="3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45014</v>
      </c>
      <c r="G3" s="6">
        <v>45015</v>
      </c>
      <c r="H3" s="4">
        <v>1</v>
      </c>
      <c r="I3" s="4">
        <v>1</v>
      </c>
      <c r="J3" s="4">
        <v>1</v>
      </c>
      <c r="K3" s="4" t="s">
        <v>30</v>
      </c>
      <c r="L3" s="4">
        <v>446.42</v>
      </c>
      <c r="M3" s="4">
        <v>446.42</v>
      </c>
      <c r="N3" s="4" t="s">
        <v>40</v>
      </c>
      <c r="O3" s="4" t="s">
        <v>32</v>
      </c>
      <c r="P3" s="4" t="s">
        <v>33</v>
      </c>
      <c r="Q3" s="4">
        <v>0</v>
      </c>
      <c r="R3" s="8">
        <v>45012</v>
      </c>
      <c r="S3" s="6">
        <v>45030</v>
      </c>
      <c r="T3" s="4" t="s">
        <v>34</v>
      </c>
      <c r="U3" s="4">
        <v>446.42</v>
      </c>
      <c r="V3" s="4">
        <v>0</v>
      </c>
      <c r="W3" s="4">
        <v>0</v>
      </c>
      <c r="X3" s="4" t="s">
        <v>41</v>
      </c>
      <c r="Y3" s="4" t="s">
        <v>42</v>
      </c>
    </row>
    <row r="4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45014</v>
      </c>
      <c r="G4" s="6">
        <v>45015</v>
      </c>
      <c r="H4" s="4">
        <v>1</v>
      </c>
      <c r="I4" s="4">
        <v>1</v>
      </c>
      <c r="J4" s="4">
        <v>1</v>
      </c>
      <c r="K4" s="4" t="s">
        <v>30</v>
      </c>
      <c r="L4" s="4">
        <v>397.8</v>
      </c>
      <c r="M4" s="4">
        <v>397.8</v>
      </c>
      <c r="N4" s="4" t="s">
        <v>46</v>
      </c>
      <c r="O4" s="4" t="s">
        <v>32</v>
      </c>
      <c r="P4" s="4" t="s">
        <v>33</v>
      </c>
      <c r="Q4" s="4">
        <v>0</v>
      </c>
      <c r="R4" s="8">
        <v>45012</v>
      </c>
      <c r="S4" s="6">
        <v>45030</v>
      </c>
      <c r="T4" s="4" t="s">
        <v>34</v>
      </c>
      <c r="U4" s="4">
        <v>397.8</v>
      </c>
      <c r="V4" s="4">
        <v>0</v>
      </c>
      <c r="W4" s="4">
        <v>0</v>
      </c>
      <c r="X4" s="4" t="s">
        <v>47</v>
      </c>
      <c r="Y4" s="4" t="s">
        <v>42</v>
      </c>
    </row>
    <row r="5" spans="1:25">
      <c r="A5" s="4" t="s">
        <v>48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45014</v>
      </c>
      <c r="G5" s="6">
        <v>45015</v>
      </c>
      <c r="H5" s="4">
        <v>1</v>
      </c>
      <c r="I5" s="4">
        <v>1</v>
      </c>
      <c r="J5" s="4">
        <v>1</v>
      </c>
      <c r="K5" s="4" t="s">
        <v>30</v>
      </c>
      <c r="L5" s="4">
        <v>448.44</v>
      </c>
      <c r="M5" s="4">
        <v>448.44</v>
      </c>
      <c r="N5" s="4" t="s">
        <v>49</v>
      </c>
      <c r="O5" s="4" t="s">
        <v>32</v>
      </c>
      <c r="P5" s="4" t="s">
        <v>33</v>
      </c>
      <c r="Q5" s="4">
        <v>0</v>
      </c>
      <c r="R5" s="8">
        <v>45012</v>
      </c>
      <c r="S5" s="6">
        <v>45030</v>
      </c>
      <c r="T5" s="4" t="s">
        <v>34</v>
      </c>
      <c r="U5" s="4">
        <v>448.44</v>
      </c>
      <c r="V5" s="4">
        <v>0</v>
      </c>
      <c r="W5" s="4">
        <v>0</v>
      </c>
      <c r="X5" s="4" t="s">
        <v>50</v>
      </c>
      <c r="Y5" s="4" t="s">
        <v>42</v>
      </c>
    </row>
    <row r="6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45014</v>
      </c>
      <c r="G6" s="6">
        <v>45015</v>
      </c>
      <c r="H6" s="4">
        <v>1</v>
      </c>
      <c r="I6" s="4">
        <v>1</v>
      </c>
      <c r="J6" s="4">
        <v>1</v>
      </c>
      <c r="K6" s="4" t="s">
        <v>30</v>
      </c>
      <c r="L6" s="4">
        <v>355.6</v>
      </c>
      <c r="M6" s="4">
        <v>355.6</v>
      </c>
      <c r="N6" s="4" t="s">
        <v>54</v>
      </c>
      <c r="O6" s="4" t="s">
        <v>32</v>
      </c>
      <c r="P6" s="4" t="s">
        <v>33</v>
      </c>
      <c r="Q6" s="4">
        <v>0</v>
      </c>
      <c r="R6" s="8">
        <v>45013</v>
      </c>
      <c r="S6" s="6">
        <v>45030</v>
      </c>
      <c r="T6" s="4" t="s">
        <v>34</v>
      </c>
      <c r="U6" s="4">
        <v>355.6</v>
      </c>
      <c r="V6" s="4">
        <v>0</v>
      </c>
      <c r="W6" s="4">
        <v>0</v>
      </c>
      <c r="X6" s="4" t="s">
        <v>42</v>
      </c>
      <c r="Y6" s="4" t="s">
        <v>42</v>
      </c>
    </row>
    <row r="7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45014</v>
      </c>
      <c r="G7" s="6">
        <v>45015</v>
      </c>
      <c r="H7" s="4">
        <v>1</v>
      </c>
      <c r="I7" s="4">
        <v>1</v>
      </c>
      <c r="J7" s="4">
        <v>1</v>
      </c>
      <c r="K7" s="4" t="s">
        <v>30</v>
      </c>
      <c r="L7" s="4">
        <v>640.34</v>
      </c>
      <c r="M7" s="4">
        <v>640.34</v>
      </c>
      <c r="N7" s="4" t="s">
        <v>58</v>
      </c>
      <c r="O7" s="4" t="s">
        <v>32</v>
      </c>
      <c r="P7" s="4" t="s">
        <v>33</v>
      </c>
      <c r="Q7" s="4">
        <v>0</v>
      </c>
      <c r="R7" s="8">
        <v>45013</v>
      </c>
      <c r="S7" s="6">
        <v>45030</v>
      </c>
      <c r="T7" s="4" t="s">
        <v>34</v>
      </c>
      <c r="U7" s="4">
        <v>640.34</v>
      </c>
      <c r="V7" s="4">
        <v>0</v>
      </c>
      <c r="W7" s="4">
        <v>0</v>
      </c>
      <c r="X7" s="4" t="s">
        <v>59</v>
      </c>
      <c r="Y7" s="4" t="s">
        <v>60</v>
      </c>
    </row>
    <row r="8" spans="1:25">
      <c r="A8" s="4" t="s">
        <v>61</v>
      </c>
      <c r="B8" s="4" t="s">
        <v>26</v>
      </c>
      <c r="C8" s="4" t="s">
        <v>27</v>
      </c>
      <c r="D8" s="4" t="s">
        <v>52</v>
      </c>
      <c r="E8" s="4" t="s">
        <v>62</v>
      </c>
      <c r="F8" s="6">
        <v>45014</v>
      </c>
      <c r="G8" s="6">
        <v>45015</v>
      </c>
      <c r="H8" s="4">
        <v>1</v>
      </c>
      <c r="I8" s="4">
        <v>1</v>
      </c>
      <c r="J8" s="4">
        <v>1</v>
      </c>
      <c r="K8" s="4" t="s">
        <v>30</v>
      </c>
      <c r="L8" s="4">
        <v>329</v>
      </c>
      <c r="M8" s="4">
        <v>329</v>
      </c>
      <c r="N8" s="4" t="s">
        <v>63</v>
      </c>
      <c r="O8" s="4" t="s">
        <v>32</v>
      </c>
      <c r="P8" s="4" t="s">
        <v>33</v>
      </c>
      <c r="Q8" s="4">
        <v>0</v>
      </c>
      <c r="R8" s="8">
        <v>45013</v>
      </c>
      <c r="S8" s="6">
        <v>45030</v>
      </c>
      <c r="T8" s="4" t="s">
        <v>34</v>
      </c>
      <c r="U8" s="4">
        <v>329</v>
      </c>
      <c r="V8" s="4">
        <v>0</v>
      </c>
      <c r="W8" s="4">
        <v>0</v>
      </c>
      <c r="X8" s="4" t="s">
        <v>42</v>
      </c>
      <c r="Y8" s="4" t="s">
        <v>42</v>
      </c>
    </row>
    <row r="9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45014</v>
      </c>
      <c r="G9" s="6">
        <v>45015</v>
      </c>
      <c r="H9" s="4">
        <v>1</v>
      </c>
      <c r="I9" s="4">
        <v>1</v>
      </c>
      <c r="J9" s="4">
        <v>1</v>
      </c>
      <c r="K9" s="4" t="s">
        <v>30</v>
      </c>
      <c r="L9" s="4">
        <v>1138.27</v>
      </c>
      <c r="M9" s="4">
        <v>1138.27</v>
      </c>
      <c r="N9" s="4" t="s">
        <v>67</v>
      </c>
      <c r="O9" s="4" t="s">
        <v>32</v>
      </c>
      <c r="P9" s="4" t="s">
        <v>33</v>
      </c>
      <c r="Q9" s="4">
        <v>0</v>
      </c>
      <c r="R9" s="8">
        <v>45014</v>
      </c>
      <c r="S9" s="6">
        <v>45030</v>
      </c>
      <c r="T9" s="4" t="s">
        <v>34</v>
      </c>
      <c r="U9" s="4">
        <v>1138.27</v>
      </c>
      <c r="V9" s="4">
        <v>0</v>
      </c>
      <c r="W9" s="4">
        <v>0</v>
      </c>
      <c r="X9" s="4" t="s">
        <v>68</v>
      </c>
      <c r="Y9" s="4" t="s">
        <v>42</v>
      </c>
    </row>
    <row r="10" spans="1:25">
      <c r="A10" s="4" t="s">
        <v>64</v>
      </c>
      <c r="B10" s="4" t="s">
        <v>26</v>
      </c>
      <c r="C10" s="4" t="s">
        <v>69</v>
      </c>
      <c r="D10" s="4" t="s">
        <v>65</v>
      </c>
      <c r="E10" s="4" t="s">
        <v>66</v>
      </c>
      <c r="F10" s="6">
        <v>45014</v>
      </c>
      <c r="G10" s="6">
        <v>45015</v>
      </c>
      <c r="H10" s="4">
        <v>1</v>
      </c>
      <c r="I10" s="4">
        <v>1</v>
      </c>
      <c r="J10" s="4">
        <v>1</v>
      </c>
      <c r="K10" s="4" t="s">
        <v>30</v>
      </c>
      <c r="L10" s="4">
        <v>-1138.27</v>
      </c>
      <c r="M10" s="4">
        <v>-1138.27</v>
      </c>
      <c r="N10" s="4" t="s">
        <v>67</v>
      </c>
      <c r="O10" s="4" t="s">
        <v>32</v>
      </c>
      <c r="P10" s="4" t="s">
        <v>33</v>
      </c>
      <c r="Q10" s="4">
        <v>0</v>
      </c>
      <c r="R10" s="8">
        <v>45014</v>
      </c>
      <c r="S10" s="6">
        <v>45030</v>
      </c>
      <c r="T10" s="4" t="s">
        <v>34</v>
      </c>
      <c r="U10" s="4">
        <v>-1138.27</v>
      </c>
      <c r="V10" s="4">
        <v>0</v>
      </c>
      <c r="W10" s="4">
        <v>0</v>
      </c>
      <c r="X10" s="4" t="s">
        <v>68</v>
      </c>
      <c r="Y10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"/>
  <sheetViews>
    <sheetView tabSelected="1" workbookViewId="0">
      <selection activeCell="F15" sqref="F15"/>
    </sheetView>
  </sheetViews>
  <sheetFormatPr defaultColWidth="9" defaultRowHeight="14.4"/>
  <cols>
    <col min="1" max="1" width="12.8888888888889"/>
    <col min="2" max="3" width="10.7777777777778"/>
    <col min="4" max="4" width="9.66666666666667"/>
  </cols>
  <sheetData>
    <row r="1" spans="1:8">
      <c r="A1" s="4" t="s">
        <v>0</v>
      </c>
      <c r="B1" s="4" t="s">
        <v>5</v>
      </c>
      <c r="C1" s="4" t="s">
        <v>6</v>
      </c>
      <c r="D1" s="4" t="s">
        <v>12</v>
      </c>
      <c r="H1" t="s">
        <v>70</v>
      </c>
    </row>
    <row r="2" spans="1:9">
      <c r="A2" s="5">
        <v>999223339648841</v>
      </c>
      <c r="B2" s="6">
        <v>45013</v>
      </c>
      <c r="C2" s="6">
        <v>45015</v>
      </c>
      <c r="D2" s="4">
        <v>1183.72</v>
      </c>
      <c r="E2" t="str">
        <f>VLOOKUP(A2,HOP!A:L,12,0)</f>
        <v>1183.72</v>
      </c>
      <c r="F2" t="str">
        <f>VLOOKUP(A2,HOP!A:C,3,0)</f>
        <v>3170496</v>
      </c>
      <c r="G2">
        <f>D2-E2</f>
        <v>0</v>
      </c>
      <c r="H2" t="str">
        <f>$H$1&amp;F2</f>
        <v>，3170496</v>
      </c>
      <c r="I2" t="str">
        <f>VLOOKUP(A2,HOP!A:U,21,0)</f>
        <v>直连</v>
      </c>
    </row>
    <row r="3" spans="1:9">
      <c r="A3" s="5">
        <v>23364816636</v>
      </c>
      <c r="B3" s="6">
        <v>45014</v>
      </c>
      <c r="C3" s="6">
        <v>45015</v>
      </c>
      <c r="D3" s="4">
        <v>446.42</v>
      </c>
      <c r="E3" t="str">
        <f>VLOOKUP(A3,HOP!A:L,12,0)</f>
        <v>446.42</v>
      </c>
      <c r="F3" t="str">
        <f>VLOOKUP(A3,HOP!A:C,3,0)</f>
        <v>3174527</v>
      </c>
      <c r="G3">
        <f t="shared" ref="G3:G9" si="0">D3-E3</f>
        <v>0</v>
      </c>
      <c r="H3" t="str">
        <f t="shared" ref="H3:H9" si="1">$H$1&amp;F3</f>
        <v>，3174527</v>
      </c>
      <c r="I3" t="str">
        <f>VLOOKUP(A3,HOP!A:U,21,0)</f>
        <v>直连</v>
      </c>
    </row>
    <row r="4" spans="1:9">
      <c r="A4" s="5">
        <v>999223376423049</v>
      </c>
      <c r="B4" s="6">
        <v>45014</v>
      </c>
      <c r="C4" s="6">
        <v>45015</v>
      </c>
      <c r="D4" s="4">
        <v>397.8</v>
      </c>
      <c r="E4" t="str">
        <f>VLOOKUP(A4,HOP!A:L,12,0)</f>
        <v>397.80</v>
      </c>
      <c r="F4" t="str">
        <f>VLOOKUP(A4,HOP!A:C,3,0)</f>
        <v>3176234</v>
      </c>
      <c r="G4">
        <f t="shared" si="0"/>
        <v>0</v>
      </c>
      <c r="H4" t="str">
        <f t="shared" si="1"/>
        <v>，3176234</v>
      </c>
      <c r="I4" t="str">
        <f>VLOOKUP(A4,HOP!A:U,21,0)</f>
        <v>直采</v>
      </c>
    </row>
    <row r="5" spans="1:9">
      <c r="A5" s="5">
        <v>999223377283724</v>
      </c>
      <c r="B5" s="6">
        <v>45014</v>
      </c>
      <c r="C5" s="6">
        <v>45015</v>
      </c>
      <c r="D5" s="4">
        <v>448.44</v>
      </c>
      <c r="E5" t="str">
        <f>VLOOKUP(A5,HOP!A:L,12,0)</f>
        <v>448.44</v>
      </c>
      <c r="F5" t="str">
        <f>VLOOKUP(A5,HOP!A:C,3,0)</f>
        <v>3176508</v>
      </c>
      <c r="G5">
        <f t="shared" si="0"/>
        <v>0</v>
      </c>
      <c r="H5" t="str">
        <f t="shared" si="1"/>
        <v>，3176508</v>
      </c>
      <c r="I5" t="str">
        <f>VLOOKUP(A5,HOP!A:U,21,0)</f>
        <v>直连</v>
      </c>
    </row>
    <row r="6" spans="1:10">
      <c r="A6" s="5">
        <v>999223390027325</v>
      </c>
      <c r="B6" s="6">
        <v>45014</v>
      </c>
      <c r="C6" s="6">
        <v>45015</v>
      </c>
      <c r="D6" s="4">
        <v>355.6</v>
      </c>
      <c r="E6">
        <v>355.6</v>
      </c>
      <c r="F6" s="9" t="s">
        <v>71</v>
      </c>
      <c r="G6">
        <f t="shared" si="0"/>
        <v>0</v>
      </c>
      <c r="H6" t="str">
        <f t="shared" si="1"/>
        <v>，202303282037510020</v>
      </c>
      <c r="I6" t="e">
        <f>VLOOKUP(A6,HOP!A:U,21,0)</f>
        <v>#N/A</v>
      </c>
      <c r="J6">
        <v>3.28</v>
      </c>
    </row>
    <row r="7" spans="1:9">
      <c r="A7" s="5">
        <v>999223391311111</v>
      </c>
      <c r="B7" s="6">
        <v>45014</v>
      </c>
      <c r="C7" s="6">
        <v>45015</v>
      </c>
      <c r="D7" s="4">
        <v>640.34</v>
      </c>
      <c r="E7" t="str">
        <f>VLOOKUP(A7,HOP!A:L,12,0)</f>
        <v>640.34</v>
      </c>
      <c r="F7" t="str">
        <f>VLOOKUP(A7,HOP!A:C,3,0)</f>
        <v>3178983</v>
      </c>
      <c r="G7">
        <f t="shared" si="0"/>
        <v>0</v>
      </c>
      <c r="H7" t="str">
        <f t="shared" si="1"/>
        <v>，3178983</v>
      </c>
      <c r="I7" t="str">
        <f>VLOOKUP(A7,HOP!A:U,21,0)</f>
        <v>直连</v>
      </c>
    </row>
    <row r="8" spans="1:10">
      <c r="A8" s="5">
        <v>999223390796645</v>
      </c>
      <c r="B8" s="6">
        <v>45014</v>
      </c>
      <c r="C8" s="6">
        <v>45015</v>
      </c>
      <c r="D8" s="4">
        <v>329</v>
      </c>
      <c r="E8">
        <v>329</v>
      </c>
      <c r="F8" s="9" t="s">
        <v>72</v>
      </c>
      <c r="G8">
        <f t="shared" si="0"/>
        <v>0</v>
      </c>
      <c r="H8" t="str">
        <f t="shared" si="1"/>
        <v>，202303282343550021</v>
      </c>
      <c r="I8" t="e">
        <f>VLOOKUP(A8,HOP!A:U,21,0)</f>
        <v>#N/A</v>
      </c>
      <c r="J8">
        <v>3.28</v>
      </c>
    </row>
    <row r="9" hidden="1" spans="1:9">
      <c r="A9" s="5">
        <v>999223392730953</v>
      </c>
      <c r="B9" s="6">
        <v>45014</v>
      </c>
      <c r="C9" s="6">
        <v>45015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1" spans="4:4">
      <c r="D11">
        <f>SUM(D2:D10)</f>
        <v>3801.32</v>
      </c>
    </row>
    <row r="12" spans="4:4">
      <c r="D12" t="s">
        <v>73</v>
      </c>
    </row>
    <row r="14" spans="1:3">
      <c r="A14" t="s">
        <v>74</v>
      </c>
      <c r="B14">
        <v>684.6</v>
      </c>
      <c r="C14">
        <v>782.82</v>
      </c>
    </row>
    <row r="15" spans="1:3">
      <c r="A15" t="s">
        <v>75</v>
      </c>
      <c r="B15">
        <v>2718.92</v>
      </c>
      <c r="C15">
        <v>3109.01</v>
      </c>
    </row>
    <row r="16" spans="1:3">
      <c r="A16" t="s">
        <v>76</v>
      </c>
      <c r="B16">
        <v>397.8</v>
      </c>
      <c r="C16">
        <v>454.88</v>
      </c>
    </row>
    <row r="17" spans="1:3">
      <c r="A17" t="s">
        <v>77</v>
      </c>
      <c r="B17">
        <f>SUBTOTAL(9,B14:B16)</f>
        <v>3801.32</v>
      </c>
      <c r="C17">
        <f>SUBTOTAL(9,C14:C16)</f>
        <v>4346.71</v>
      </c>
    </row>
    <row r="18" spans="1:1">
      <c r="A18" s="7" t="s">
        <v>78</v>
      </c>
    </row>
  </sheetData>
  <autoFilter ref="A1:X9">
    <filterColumn colId="3">
      <filters>
        <filter val="446.42"/>
        <filter val="1183.72"/>
        <filter val="448.44"/>
        <filter val="640.34"/>
        <filter val="355.6"/>
        <filter val="397.8"/>
        <filter val="3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F12" sqref="F12"/>
    </sheetView>
  </sheetViews>
  <sheetFormatPr defaultColWidth="9" defaultRowHeight="14.4" outlineLevelRow="5"/>
  <cols>
    <col min="1" max="1" width="12.8888888888889"/>
  </cols>
  <sheetData>
    <row r="1" spans="1:22">
      <c r="A1" s="1" t="s">
        <v>79</v>
      </c>
      <c r="B1" s="1" t="s">
        <v>80</v>
      </c>
      <c r="C1" s="1" t="s">
        <v>81</v>
      </c>
      <c r="D1" s="1" t="s">
        <v>82</v>
      </c>
      <c r="E1" s="1" t="s">
        <v>13</v>
      </c>
      <c r="F1" s="1" t="s">
        <v>5</v>
      </c>
      <c r="G1" s="1" t="s">
        <v>6</v>
      </c>
      <c r="H1" s="1" t="s">
        <v>83</v>
      </c>
      <c r="I1" s="1" t="s">
        <v>84</v>
      </c>
      <c r="J1" s="1" t="s">
        <v>85</v>
      </c>
      <c r="K1" s="1" t="s">
        <v>86</v>
      </c>
      <c r="L1" s="1" t="s">
        <v>87</v>
      </c>
      <c r="M1" s="1" t="s">
        <v>88</v>
      </c>
      <c r="N1" s="1" t="s">
        <v>89</v>
      </c>
      <c r="O1" s="1" t="s">
        <v>90</v>
      </c>
      <c r="P1" s="1" t="s">
        <v>91</v>
      </c>
      <c r="Q1" s="1" t="s">
        <v>92</v>
      </c>
      <c r="R1" s="1" t="s">
        <v>93</v>
      </c>
      <c r="S1" s="1" t="s">
        <v>94</v>
      </c>
      <c r="T1" s="1" t="s">
        <v>95</v>
      </c>
      <c r="U1" s="1" t="s">
        <v>96</v>
      </c>
      <c r="V1" s="1" t="s">
        <v>97</v>
      </c>
    </row>
    <row r="2" spans="1:22">
      <c r="A2" s="2">
        <v>999223391311111</v>
      </c>
      <c r="B2" s="3" t="s">
        <v>98</v>
      </c>
      <c r="C2" s="3" t="s">
        <v>99</v>
      </c>
      <c r="D2" s="3" t="s">
        <v>100</v>
      </c>
      <c r="E2" s="3" t="s">
        <v>58</v>
      </c>
      <c r="F2" s="3" t="s">
        <v>101</v>
      </c>
      <c r="G2" s="3" t="s">
        <v>102</v>
      </c>
      <c r="H2" s="3" t="s">
        <v>103</v>
      </c>
      <c r="I2" s="3" t="s">
        <v>104</v>
      </c>
      <c r="J2" s="3" t="s">
        <v>105</v>
      </c>
      <c r="K2" s="3" t="s">
        <v>104</v>
      </c>
      <c r="L2" s="3" t="s">
        <v>104</v>
      </c>
      <c r="M2" s="3" t="s">
        <v>106</v>
      </c>
      <c r="N2" s="3" t="s">
        <v>106</v>
      </c>
      <c r="O2" s="3" t="s">
        <v>107</v>
      </c>
      <c r="P2" s="3" t="s">
        <v>108</v>
      </c>
      <c r="Q2" s="3" t="s">
        <v>109</v>
      </c>
      <c r="R2" s="3" t="s">
        <v>110</v>
      </c>
      <c r="S2" s="3" t="s">
        <v>111</v>
      </c>
      <c r="T2" s="3" t="s">
        <v>112</v>
      </c>
      <c r="U2" s="3" t="s">
        <v>113</v>
      </c>
      <c r="V2" s="3" t="s">
        <v>114</v>
      </c>
    </row>
    <row r="3" spans="1:22">
      <c r="A3" s="2">
        <v>999223377283724</v>
      </c>
      <c r="B3" s="3" t="s">
        <v>115</v>
      </c>
      <c r="C3" s="3" t="s">
        <v>116</v>
      </c>
      <c r="D3" s="3" t="s">
        <v>117</v>
      </c>
      <c r="E3" s="3" t="s">
        <v>118</v>
      </c>
      <c r="F3" s="3" t="s">
        <v>101</v>
      </c>
      <c r="G3" s="3" t="s">
        <v>102</v>
      </c>
      <c r="H3" s="3" t="s">
        <v>103</v>
      </c>
      <c r="I3" s="3" t="s">
        <v>119</v>
      </c>
      <c r="J3" s="3" t="s">
        <v>105</v>
      </c>
      <c r="K3" s="3" t="s">
        <v>119</v>
      </c>
      <c r="L3" s="3" t="s">
        <v>119</v>
      </c>
      <c r="M3" s="3" t="s">
        <v>106</v>
      </c>
      <c r="N3" s="3" t="s">
        <v>106</v>
      </c>
      <c r="O3" s="3" t="s">
        <v>107</v>
      </c>
      <c r="P3" s="3" t="s">
        <v>108</v>
      </c>
      <c r="Q3" s="3" t="s">
        <v>109</v>
      </c>
      <c r="R3" s="3" t="s">
        <v>120</v>
      </c>
      <c r="S3" s="3" t="s">
        <v>111</v>
      </c>
      <c r="T3" s="3" t="s">
        <v>112</v>
      </c>
      <c r="U3" s="3" t="s">
        <v>113</v>
      </c>
      <c r="V3" s="3" t="s">
        <v>114</v>
      </c>
    </row>
    <row r="4" spans="1:22">
      <c r="A4" s="2">
        <v>999223376423049</v>
      </c>
      <c r="B4" s="3" t="s">
        <v>115</v>
      </c>
      <c r="C4" s="3" t="s">
        <v>121</v>
      </c>
      <c r="D4" s="3" t="s">
        <v>122</v>
      </c>
      <c r="E4" s="3" t="s">
        <v>123</v>
      </c>
      <c r="F4" s="3" t="s">
        <v>101</v>
      </c>
      <c r="G4" s="3" t="s">
        <v>102</v>
      </c>
      <c r="H4" s="3" t="s">
        <v>103</v>
      </c>
      <c r="I4" s="3" t="s">
        <v>124</v>
      </c>
      <c r="J4" s="3" t="s">
        <v>105</v>
      </c>
      <c r="K4" s="3" t="s">
        <v>124</v>
      </c>
      <c r="L4" s="3" t="s">
        <v>124</v>
      </c>
      <c r="M4" s="3" t="s">
        <v>106</v>
      </c>
      <c r="N4" s="3" t="s">
        <v>106</v>
      </c>
      <c r="O4" s="3" t="s">
        <v>107</v>
      </c>
      <c r="P4" s="3" t="s">
        <v>108</v>
      </c>
      <c r="Q4" s="3" t="s">
        <v>109</v>
      </c>
      <c r="R4" s="3" t="s">
        <v>125</v>
      </c>
      <c r="S4" s="3" t="s">
        <v>111</v>
      </c>
      <c r="T4" s="3" t="s">
        <v>112</v>
      </c>
      <c r="U4" s="3" t="s">
        <v>126</v>
      </c>
      <c r="V4" s="3" t="s">
        <v>114</v>
      </c>
    </row>
    <row r="5" spans="1:22">
      <c r="A5" s="2">
        <v>23364816636</v>
      </c>
      <c r="B5" s="3" t="s">
        <v>115</v>
      </c>
      <c r="C5" s="3" t="s">
        <v>127</v>
      </c>
      <c r="D5" s="3" t="s">
        <v>117</v>
      </c>
      <c r="E5" s="3" t="s">
        <v>128</v>
      </c>
      <c r="F5" s="3" t="s">
        <v>101</v>
      </c>
      <c r="G5" s="3" t="s">
        <v>102</v>
      </c>
      <c r="H5" s="3" t="s">
        <v>103</v>
      </c>
      <c r="I5" s="3" t="s">
        <v>129</v>
      </c>
      <c r="J5" s="3" t="s">
        <v>105</v>
      </c>
      <c r="K5" s="3" t="s">
        <v>129</v>
      </c>
      <c r="L5" s="3" t="s">
        <v>129</v>
      </c>
      <c r="M5" s="3" t="s">
        <v>106</v>
      </c>
      <c r="N5" s="3" t="s">
        <v>106</v>
      </c>
      <c r="O5" s="3" t="s">
        <v>107</v>
      </c>
      <c r="P5" s="3" t="s">
        <v>108</v>
      </c>
      <c r="Q5" s="3" t="s">
        <v>109</v>
      </c>
      <c r="R5" s="3" t="s">
        <v>130</v>
      </c>
      <c r="S5" s="3" t="s">
        <v>111</v>
      </c>
      <c r="T5" s="3" t="s">
        <v>112</v>
      </c>
      <c r="U5" s="3" t="s">
        <v>113</v>
      </c>
      <c r="V5" s="3" t="s">
        <v>114</v>
      </c>
    </row>
    <row r="6" spans="1:22">
      <c r="A6" s="2">
        <v>999223339648841</v>
      </c>
      <c r="B6" s="3" t="s">
        <v>131</v>
      </c>
      <c r="C6" s="3" t="s">
        <v>132</v>
      </c>
      <c r="D6" s="3" t="s">
        <v>133</v>
      </c>
      <c r="E6" s="3" t="s">
        <v>31</v>
      </c>
      <c r="F6" s="3" t="s">
        <v>98</v>
      </c>
      <c r="G6" s="3" t="s">
        <v>102</v>
      </c>
      <c r="H6" s="3" t="s">
        <v>103</v>
      </c>
      <c r="I6" s="3" t="s">
        <v>134</v>
      </c>
      <c r="J6" s="3" t="s">
        <v>105</v>
      </c>
      <c r="K6" s="3" t="s">
        <v>134</v>
      </c>
      <c r="L6" s="3" t="s">
        <v>134</v>
      </c>
      <c r="M6" s="3" t="s">
        <v>106</v>
      </c>
      <c r="N6" s="3" t="s">
        <v>106</v>
      </c>
      <c r="O6" s="3" t="s">
        <v>107</v>
      </c>
      <c r="P6" s="3" t="s">
        <v>108</v>
      </c>
      <c r="Q6" s="3" t="s">
        <v>109</v>
      </c>
      <c r="R6" s="3" t="s">
        <v>135</v>
      </c>
      <c r="S6" s="3" t="s">
        <v>111</v>
      </c>
      <c r="T6" s="3" t="s">
        <v>112</v>
      </c>
      <c r="U6" s="3" t="s">
        <v>113</v>
      </c>
      <c r="V6" s="3" t="s"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2023-04-14T01:18:00Z</dcterms:created>
  <dcterms:modified xsi:type="dcterms:W3CDTF">2023-04-14T02:14:11Z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989D31E6B82F49FA867337E8181C997D_12</vt:lpwstr>
  </property>
</Properties>
</file>