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<sst xmlns="http://schemas.openxmlformats.org/spreadsheetml/2006/main" count="377" uniqueCount="174">
  <si>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</si>
  <si>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</si>
  <si>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</si>
  <si>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</si>
  <si>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</si>
  <si>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</si>
  <si>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</si>
  <si>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</si>
  <si>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</si>
  <si>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</si>
  <si>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</si>
  <si>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</si>
  <si>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</si>
  <si>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</si>
  <si>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</si>
  <si>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</si>
  <si>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</si>
  <si>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</si>
  <si>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</si>
  <si>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</si>
  <si>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</si>
  <si>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</si>
  <si>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</si>
  <si>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</si>
  <si>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</si>
  <si>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999222213790152	</t>
  </si>
  <si>
    <t>Ctrip</t>
  </si>
  <si>
    <t>正常</t>
  </si>
  <si>
    <t>[普吉岛]感官度假村和泳池别墅 (政府卫生认证)(The Senses Resort &amp; Pool Villas (SHA Extra Plus))(40721494)</t>
  </si>
  <si>
    <t>城景一卧室泳池别墅&lt;2人入住&gt;&lt;不退款&gt;&lt;早餐&gt;</t>
  </si>
  <si>
    <t>USD</t>
  </si>
  <si>
    <t>CHEUNG/KIN WAH</t>
  </si>
  <si>
    <t>CA5326230414USD</t>
  </si>
  <si>
    <t>未提现</t>
  </si>
  <si>
    <t>携程开票</t>
  </si>
  <si>
    <t xml:space="preserve">2951626	</t>
  </si>
  <si>
    <t xml:space="preserve">	</t>
  </si>
  <si>
    <t xml:space="preserve">999222819505191	</t>
  </si>
  <si>
    <t>[曼谷]艺术酒店 (政府卫生认证)(Arte Hotel (SHA Plus+))(37201483)</t>
  </si>
  <si>
    <t>尊贵双床房&lt;2人入住&gt;&lt;不退款&gt;</t>
  </si>
  <si>
    <t>YIM/SUET YEE</t>
  </si>
  <si>
    <t xml:space="preserve">3047028	</t>
  </si>
  <si>
    <t xml:space="preserve">HGUConf1460076514	</t>
  </si>
  <si>
    <t xml:space="preserve">999223387417732	</t>
  </si>
  <si>
    <t>[梳邦再也]双威金字塔酒店(Sunway Pyramid Hotel)(38635777)</t>
  </si>
  <si>
    <t>豪华特大床房&lt;2人入住&gt;&lt;不退款&gt;&lt;早餐&gt;</t>
  </si>
  <si>
    <t>HU/ZUOLIANG</t>
  </si>
  <si>
    <t xml:space="preserve">3178319	</t>
  </si>
  <si>
    <t xml:space="preserve">266753820	</t>
  </si>
  <si>
    <t xml:space="preserve">999223504736793	</t>
  </si>
  <si>
    <t>[梳邦再也]双威主题乐园酒店(Sunway Lagoon Hotel)(39663959)</t>
  </si>
  <si>
    <t>豪华加大客房&lt;2人入住&gt;&lt;不退款&gt;</t>
  </si>
  <si>
    <t>LAI/PUI SHAN SANDRA</t>
  </si>
  <si>
    <t xml:space="preserve">3201164	</t>
  </si>
  <si>
    <t xml:space="preserve">268476750	</t>
  </si>
  <si>
    <t xml:space="preserve">999223517873855	</t>
  </si>
  <si>
    <t>LI/JUN</t>
  </si>
  <si>
    <t xml:space="preserve">3203336	</t>
  </si>
  <si>
    <t xml:space="preserve">268707673	</t>
  </si>
  <si>
    <t xml:space="preserve">999223517931089	</t>
  </si>
  <si>
    <t>LI/YONGHU</t>
  </si>
  <si>
    <t xml:space="preserve">3203353	</t>
  </si>
  <si>
    <t xml:space="preserve">268705537	</t>
  </si>
  <si>
    <t xml:space="preserve">999223517943445	</t>
  </si>
  <si>
    <t>CHEN/YI</t>
  </si>
  <si>
    <t xml:space="preserve">3203356	</t>
  </si>
  <si>
    <t xml:space="preserve">268707358	</t>
  </si>
  <si>
    <t xml:space="preserve">23521369387	</t>
  </si>
  <si>
    <t>LEONG/PHILIP</t>
  </si>
  <si>
    <t xml:space="preserve">3204067	</t>
  </si>
  <si>
    <t xml:space="preserve">268929510	</t>
  </si>
  <si>
    <t xml:space="preserve">999223568167625	</t>
  </si>
  <si>
    <t>[曼谷]Quarter 拉普罗酒店 - UHG(The Quarter Ladprao by Uhg)(39650633)</t>
  </si>
  <si>
    <t>高级双床房标准间&lt;2人入住&gt;&lt;不退款&gt;&lt;早餐&gt;</t>
  </si>
  <si>
    <t>VANGTAL/WARIN</t>
  </si>
  <si>
    <t xml:space="preserve">3211976	</t>
  </si>
  <si>
    <t xml:space="preserve">-1490047779	</t>
  </si>
  <si>
    <t>取消</t>
  </si>
  <si>
    <t xml:space="preserve">999223575690703	</t>
  </si>
  <si>
    <t>[普吉岛]普吉岛中国屋公寓酒店(Sino House Phuket Hotel)(37213017)</t>
  </si>
  <si>
    <t>豪华房(双人床或双床)&lt;2人入住&gt;&lt;不退款&gt;</t>
  </si>
  <si>
    <t>JANTAN/RUNGROTE</t>
  </si>
  <si>
    <t xml:space="preserve">3213730	</t>
  </si>
  <si>
    <t xml:space="preserve">1490414380	</t>
  </si>
  <si>
    <t>，</t>
  </si>
  <si>
    <t>A230414093127481</t>
  </si>
  <si>
    <t>A230414093237481</t>
  </si>
  <si>
    <t>USD / HKD 当前参考汇率: 7.84985</t>
  </si>
  <si>
    <t>总计： 1550 USD/
12167.27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</si>
  <si>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</si>
  <si>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</si>
  <si>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</si>
  <si>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</si>
  <si>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</si>
  <si>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</si>
  <si>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</si>
  <si>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</si>
  <si>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</si>
  <si>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</si>
  <si>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</si>
  <si>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</si>
  <si>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</si>
  <si>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</si>
  <si>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</si>
  <si>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</si>
  <si>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</si>
  <si>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</si>
  <si>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</si>
  <si>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2023-04-10</t>
  </si>
  <si>
    <t>3213730</t>
  </si>
  <si>
    <t>普吉岛中国屋公寓酒店</t>
  </si>
  <si>
    <t>JANTAN RUNGROTE</t>
  </si>
  <si>
    <t>2023-04-11</t>
  </si>
  <si>
    <t>退房日周结</t>
  </si>
  <si>
    <t>275.48</t>
  </si>
  <si>
    <t>40.00</t>
  </si>
  <si>
    <t>0</t>
  </si>
  <si>
    <t>0.00</t>
  </si>
  <si>
    <t>携程盛景国际直连</t>
  </si>
  <si>
    <t>01.010677</t>
  </si>
  <si>
    <t>2023-04-10 14:56:44</t>
  </si>
  <si>
    <t>否</t>
  </si>
  <si>
    <t>汇智国际旅游发展有限公司</t>
  </si>
  <si>
    <t>直连</t>
  </si>
  <si>
    <t>泰国</t>
  </si>
  <si>
    <t>2023-04-06</t>
  </si>
  <si>
    <t>3204067</t>
  </si>
  <si>
    <t>双威金字塔酒店</t>
  </si>
  <si>
    <t>LEONG PHILIP</t>
  </si>
  <si>
    <t>2023-04-09</t>
  </si>
  <si>
    <t>1020.64</t>
  </si>
  <si>
    <t>148.00</t>
  </si>
  <si>
    <t>2023-04-07 18:59:55</t>
  </si>
  <si>
    <t>直采</t>
  </si>
  <si>
    <t>马来西亚</t>
  </si>
  <si>
    <t>3203356</t>
  </si>
  <si>
    <t>CHEN YI</t>
  </si>
  <si>
    <t>510.32</t>
  </si>
  <si>
    <t>74.00</t>
  </si>
  <si>
    <t>2023-04-07 17:21:33</t>
  </si>
  <si>
    <t>3203353</t>
  </si>
  <si>
    <t>LI YONGHU</t>
  </si>
  <si>
    <t>2023-04-07 17:22:43</t>
  </si>
  <si>
    <t>3203336</t>
  </si>
  <si>
    <t>LI JUN</t>
  </si>
  <si>
    <t>2023-04-06 20:56:51</t>
  </si>
  <si>
    <t>2023-04-05</t>
  </si>
  <si>
    <t>3201164</t>
  </si>
  <si>
    <t>双威克里奥酒店</t>
  </si>
  <si>
    <t>LAI PUI SHAN SANDRA</t>
  </si>
  <si>
    <t>1006.83</t>
  </si>
  <si>
    <t>146.00</t>
  </si>
  <si>
    <t>2023-04-05 21:44:39</t>
  </si>
  <si>
    <t>2023-03-28</t>
  </si>
  <si>
    <t>3178319</t>
  </si>
  <si>
    <t>HU ZUOLIANG</t>
  </si>
  <si>
    <t>2023-04-08</t>
  </si>
  <si>
    <t>1531.84</t>
  </si>
  <si>
    <t>222.00</t>
  </si>
  <si>
    <t>2023-03-29 21:30:26</t>
  </si>
  <si>
    <t>2023-02-19</t>
  </si>
  <si>
    <t>3047028</t>
  </si>
  <si>
    <t>曼谷阿特酒店</t>
  </si>
  <si>
    <t>YIM SUET YEE</t>
  </si>
  <si>
    <t>1183.72</t>
  </si>
  <si>
    <t>172.00</t>
  </si>
  <si>
    <t>2023-02-19 22:09:35</t>
  </si>
  <si>
    <t>2023-01-15</t>
  </si>
  <si>
    <t>2951626</t>
  </si>
  <si>
    <t>感官度假村和泳池别墅 (SHA Extra Plus)</t>
  </si>
  <si>
    <t>CHEUNG KIN WAH</t>
  </si>
  <si>
    <t>4033.68</t>
  </si>
  <si>
    <t>600.00</t>
  </si>
  <si>
    <t>2023-01-15 17:50:48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</si>
</sst>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13</xdr:col>
      <xdr:colOff>504825</xdr:colOff>
      <xdr:row>60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9345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45024</v>
      </c>
      <c r="G2" s="6">
        <v>45027</v>
      </c>
      <c r="H2" s="4">
        <v>1</v>
      </c>
      <c r="I2" s="4">
        <v>3</v>
      </c>
      <c r="J2" s="4">
        <v>3</v>
      </c>
      <c r="K2" s="4" t="s">
        <v>30</v>
      </c>
      <c r="L2" s="4">
        <v>600</v>
      </c>
      <c r="M2" s="4">
        <v>600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44941</v>
      </c>
      <c r="S2" s="6">
        <v>45030</v>
      </c>
      <c r="T2" s="4" t="s">
        <v>34</v>
      </c>
      <c r="U2" s="4">
        <v>600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45025</v>
      </c>
      <c r="G3" s="6">
        <v>45027</v>
      </c>
      <c r="H3" s="4">
        <v>1</v>
      </c>
      <c r="I3" s="4">
        <v>2</v>
      </c>
      <c r="J3" s="4">
        <v>2</v>
      </c>
      <c r="K3" s="4" t="s">
        <v>30</v>
      </c>
      <c r="L3" s="4">
        <v>172</v>
      </c>
      <c r="M3" s="4">
        <v>172</v>
      </c>
      <c r="N3" s="4" t="s">
        <v>40</v>
      </c>
      <c r="O3" s="4" t="s">
        <v>32</v>
      </c>
      <c r="P3" s="4" t="s">
        <v>33</v>
      </c>
      <c r="Q3" s="4">
        <v>0</v>
      </c>
      <c r="R3" s="7">
        <v>44976</v>
      </c>
      <c r="S3" s="6">
        <v>45030</v>
      </c>
      <c r="T3" s="4" t="s">
        <v>34</v>
      </c>
      <c r="U3" s="4">
        <v>172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45024</v>
      </c>
      <c r="G4" s="6">
        <v>45027</v>
      </c>
      <c r="H4" s="4">
        <v>1</v>
      </c>
      <c r="I4" s="4">
        <v>3</v>
      </c>
      <c r="J4" s="4">
        <v>3</v>
      </c>
      <c r="K4" s="4" t="s">
        <v>30</v>
      </c>
      <c r="L4" s="4">
        <v>222</v>
      </c>
      <c r="M4" s="4">
        <v>222</v>
      </c>
      <c r="N4" s="4" t="s">
        <v>46</v>
      </c>
      <c r="O4" s="4" t="s">
        <v>32</v>
      </c>
      <c r="P4" s="4" t="s">
        <v>33</v>
      </c>
      <c r="Q4" s="4">
        <v>0</v>
      </c>
      <c r="R4" s="7">
        <v>45013</v>
      </c>
      <c r="S4" s="6">
        <v>45030</v>
      </c>
      <c r="T4" s="4" t="s">
        <v>34</v>
      </c>
      <c r="U4" s="4">
        <v>222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45025</v>
      </c>
      <c r="G5" s="6">
        <v>45027</v>
      </c>
      <c r="H5" s="4">
        <v>1</v>
      </c>
      <c r="I5" s="4">
        <v>2</v>
      </c>
      <c r="J5" s="4">
        <v>2</v>
      </c>
      <c r="K5" s="4" t="s">
        <v>30</v>
      </c>
      <c r="L5" s="4">
        <v>146</v>
      </c>
      <c r="M5" s="4">
        <v>146</v>
      </c>
      <c r="N5" s="4" t="s">
        <v>52</v>
      </c>
      <c r="O5" s="4" t="s">
        <v>32</v>
      </c>
      <c r="P5" s="4" t="s">
        <v>33</v>
      </c>
      <c r="Q5" s="4">
        <v>0</v>
      </c>
      <c r="R5" s="7">
        <v>45021</v>
      </c>
      <c r="S5" s="6">
        <v>45030</v>
      </c>
      <c r="T5" s="4" t="s">
        <v>34</v>
      </c>
      <c r="U5" s="4">
        <v>146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45026</v>
      </c>
      <c r="G6" s="6">
        <v>45027</v>
      </c>
      <c r="H6" s="4">
        <v>1</v>
      </c>
      <c r="I6" s="4">
        <v>1</v>
      </c>
      <c r="J6" s="4">
        <v>1</v>
      </c>
      <c r="K6" s="4" t="s">
        <v>30</v>
      </c>
      <c r="L6" s="4">
        <v>74</v>
      </c>
      <c r="M6" s="4">
        <v>74</v>
      </c>
      <c r="N6" s="4" t="s">
        <v>56</v>
      </c>
      <c r="O6" s="4" t="s">
        <v>32</v>
      </c>
      <c r="P6" s="4" t="s">
        <v>33</v>
      </c>
      <c r="Q6" s="4">
        <v>0</v>
      </c>
      <c r="R6" s="7">
        <v>45022</v>
      </c>
      <c r="S6" s="6">
        <v>45030</v>
      </c>
      <c r="T6" s="4" t="s">
        <v>34</v>
      </c>
      <c r="U6" s="4">
        <v>74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45026</v>
      </c>
      <c r="G7" s="6">
        <v>45027</v>
      </c>
      <c r="H7" s="4">
        <v>1</v>
      </c>
      <c r="I7" s="4">
        <v>1</v>
      </c>
      <c r="J7" s="4">
        <v>1</v>
      </c>
      <c r="K7" s="4" t="s">
        <v>30</v>
      </c>
      <c r="L7" s="4">
        <v>74</v>
      </c>
      <c r="M7" s="4">
        <v>74</v>
      </c>
      <c r="N7" s="4" t="s">
        <v>60</v>
      </c>
      <c r="O7" s="4" t="s">
        <v>32</v>
      </c>
      <c r="P7" s="4" t="s">
        <v>33</v>
      </c>
      <c r="Q7" s="4">
        <v>0</v>
      </c>
      <c r="R7" s="7">
        <v>45022</v>
      </c>
      <c r="S7" s="6">
        <v>45030</v>
      </c>
      <c r="T7" s="4" t="s">
        <v>34</v>
      </c>
      <c r="U7" s="4">
        <v>74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45026</v>
      </c>
      <c r="G8" s="6">
        <v>45027</v>
      </c>
      <c r="H8" s="4">
        <v>1</v>
      </c>
      <c r="I8" s="4">
        <v>1</v>
      </c>
      <c r="J8" s="4">
        <v>1</v>
      </c>
      <c r="K8" s="4" t="s">
        <v>30</v>
      </c>
      <c r="L8" s="4">
        <v>74</v>
      </c>
      <c r="M8" s="4">
        <v>74</v>
      </c>
      <c r="N8" s="4" t="s">
        <v>64</v>
      </c>
      <c r="O8" s="4" t="s">
        <v>32</v>
      </c>
      <c r="P8" s="4" t="s">
        <v>33</v>
      </c>
      <c r="Q8" s="4">
        <v>0</v>
      </c>
      <c r="R8" s="7">
        <v>45022</v>
      </c>
      <c r="S8" s="6">
        <v>45030</v>
      </c>
      <c r="T8" s="4" t="s">
        <v>34</v>
      </c>
      <c r="U8" s="4">
        <v>74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44</v>
      </c>
      <c r="E9" s="4" t="s">
        <v>45</v>
      </c>
      <c r="F9" s="6">
        <v>45025</v>
      </c>
      <c r="G9" s="6">
        <v>45027</v>
      </c>
      <c r="H9" s="4">
        <v>1</v>
      </c>
      <c r="I9" s="4">
        <v>2</v>
      </c>
      <c r="J9" s="4">
        <v>2</v>
      </c>
      <c r="K9" s="4" t="s">
        <v>30</v>
      </c>
      <c r="L9" s="4">
        <v>148</v>
      </c>
      <c r="M9" s="4">
        <v>148</v>
      </c>
      <c r="N9" s="4" t="s">
        <v>68</v>
      </c>
      <c r="O9" s="4" t="s">
        <v>32</v>
      </c>
      <c r="P9" s="4" t="s">
        <v>33</v>
      </c>
      <c r="Q9" s="4">
        <v>0</v>
      </c>
      <c r="R9" s="7">
        <v>45022</v>
      </c>
      <c r="S9" s="6">
        <v>45030</v>
      </c>
      <c r="T9" s="4" t="s">
        <v>34</v>
      </c>
      <c r="U9" s="4">
        <v>148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45026</v>
      </c>
      <c r="G10" s="6">
        <v>45027</v>
      </c>
      <c r="H10" s="4">
        <v>1</v>
      </c>
      <c r="I10" s="4">
        <v>1</v>
      </c>
      <c r="J10" s="4">
        <v>1</v>
      </c>
      <c r="K10" s="4" t="s">
        <v>30</v>
      </c>
      <c r="L10" s="4">
        <v>46</v>
      </c>
      <c r="M10" s="4">
        <v>46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45025</v>
      </c>
      <c r="S10" s="6">
        <v>45030</v>
      </c>
      <c r="T10" s="4" t="s">
        <v>34</v>
      </c>
      <c r="U10" s="4">
        <v>46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71</v>
      </c>
      <c r="B11" s="4" t="s">
        <v>26</v>
      </c>
      <c r="C11" s="4" t="s">
        <v>77</v>
      </c>
      <c r="D11" s="4" t="s">
        <v>72</v>
      </c>
      <c r="E11" s="4" t="s">
        <v>73</v>
      </c>
      <c r="F11" s="6">
        <v>45026</v>
      </c>
      <c r="G11" s="6">
        <v>45027</v>
      </c>
      <c r="H11" s="4">
        <v>1</v>
      </c>
      <c r="I11" s="4">
        <v>1</v>
      </c>
      <c r="J11" s="4">
        <v>1</v>
      </c>
      <c r="K11" s="4" t="s">
        <v>30</v>
      </c>
      <c r="L11" s="4">
        <v>-46</v>
      </c>
      <c r="M11" s="4">
        <v>-46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45025</v>
      </c>
      <c r="S11" s="6">
        <v>45030</v>
      </c>
      <c r="T11" s="4" t="s">
        <v>34</v>
      </c>
      <c r="U11" s="4">
        <v>-46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45026</v>
      </c>
      <c r="G12" s="6">
        <v>45027</v>
      </c>
      <c r="H12" s="4">
        <v>1</v>
      </c>
      <c r="I12" s="4">
        <v>1</v>
      </c>
      <c r="J12" s="4">
        <v>1</v>
      </c>
      <c r="K12" s="4" t="s">
        <v>30</v>
      </c>
      <c r="L12" s="4">
        <v>40</v>
      </c>
      <c r="M12" s="4">
        <v>40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45026</v>
      </c>
      <c r="S12" s="6">
        <v>45030</v>
      </c>
      <c r="T12" s="4" t="s">
        <v>34</v>
      </c>
      <c r="U12" s="4">
        <v>40</v>
      </c>
      <c r="V12" s="4">
        <v>0</v>
      </c>
      <c r="W12" s="4">
        <v>0</v>
      </c>
      <c r="X12" s="4" t="s">
        <v>82</v>
      </c>
      <c r="Y12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999222213790152</v>
      </c>
      <c r="B2" s="6">
        <v>45024</v>
      </c>
      <c r="C2" s="6">
        <v>45027</v>
      </c>
      <c r="D2" s="4">
        <v>600</v>
      </c>
      <c r="E2" s="4" t="str">
        <f>VLOOKUP(A2,HOP!A:L,12,0)</f>
        <v>600.00</v>
      </c>
      <c r="F2" s="4" t="str">
        <f>VLOOKUP(A2,HOP!A:C,3,0)</f>
        <v>2951626</v>
      </c>
      <c r="G2" s="4">
        <f>D2-E2</f>
        <v>0</v>
      </c>
      <c r="H2" s="4" t="str">
        <f>$H$1&amp;F2</f>
        <v>，2951626</v>
      </c>
      <c r="I2" s="4" t="str">
        <f>VLOOKUP(A2,HOP!A:U,21,0)</f>
        <v>直连</v>
      </c>
    </row>
    <row r="3" s="4" customFormat="1" spans="1:9">
      <c r="A3" s="5">
        <v>999222819505191</v>
      </c>
      <c r="B3" s="6">
        <v>45025</v>
      </c>
      <c r="C3" s="6">
        <v>45027</v>
      </c>
      <c r="D3" s="4">
        <v>172</v>
      </c>
      <c r="E3" s="4" t="str">
        <f>VLOOKUP(A3,HOP!A:L,12,0)</f>
        <v>172.00</v>
      </c>
      <c r="F3" s="4" t="str">
        <f>VLOOKUP(A3,HOP!A:C,3,0)</f>
        <v>3047028</v>
      </c>
      <c r="G3" s="4">
        <f t="shared" ref="G3:G11" si="0">D3-E3</f>
        <v>0</v>
      </c>
      <c r="H3" s="4" t="str">
        <f t="shared" ref="H3:H11" si="1">$H$1&amp;F3</f>
        <v>，3047028</v>
      </c>
      <c r="I3" s="4" t="str">
        <f>VLOOKUP(A3,HOP!A:U,21,0)</f>
        <v>直连</v>
      </c>
    </row>
    <row r="4" s="4" customFormat="1" spans="1:9">
      <c r="A4" s="5">
        <v>999223387417732</v>
      </c>
      <c r="B4" s="6">
        <v>45024</v>
      </c>
      <c r="C4" s="6">
        <v>45027</v>
      </c>
      <c r="D4" s="4">
        <v>222</v>
      </c>
      <c r="E4" s="4" t="str">
        <f>VLOOKUP(A4,HOP!A:L,12,0)</f>
        <v>222.00</v>
      </c>
      <c r="F4" s="4" t="str">
        <f>VLOOKUP(A4,HOP!A:C,3,0)</f>
        <v>3178319</v>
      </c>
      <c r="G4" s="4">
        <f t="shared" si="0"/>
        <v>0</v>
      </c>
      <c r="H4" s="4" t="str">
        <f t="shared" si="1"/>
        <v>，3178319</v>
      </c>
      <c r="I4" s="4" t="str">
        <f>VLOOKUP(A4,HOP!A:U,21,0)</f>
        <v>直采</v>
      </c>
    </row>
    <row r="5" s="4" customFormat="1" spans="1:9">
      <c r="A5" s="5">
        <v>999223504736793</v>
      </c>
      <c r="B5" s="6">
        <v>45025</v>
      </c>
      <c r="C5" s="6">
        <v>45027</v>
      </c>
      <c r="D5" s="4">
        <v>146</v>
      </c>
      <c r="E5" s="4" t="str">
        <f>VLOOKUP(A5,HOP!A:L,12,0)</f>
        <v>146.00</v>
      </c>
      <c r="F5" s="4" t="str">
        <f>VLOOKUP(A5,HOP!A:C,3,0)</f>
        <v>3201164</v>
      </c>
      <c r="G5" s="4">
        <f t="shared" si="0"/>
        <v>0</v>
      </c>
      <c r="H5" s="4" t="str">
        <f t="shared" si="1"/>
        <v>，3201164</v>
      </c>
      <c r="I5" s="4" t="str">
        <f>VLOOKUP(A5,HOP!A:U,21,0)</f>
        <v>直采</v>
      </c>
    </row>
    <row r="6" s="4" customFormat="1" spans="1:9">
      <c r="A6" s="5">
        <v>999223517873855</v>
      </c>
      <c r="B6" s="6">
        <v>45026</v>
      </c>
      <c r="C6" s="6">
        <v>45027</v>
      </c>
      <c r="D6" s="4">
        <v>74</v>
      </c>
      <c r="E6" s="4" t="str">
        <f>VLOOKUP(A6,HOP!A:L,12,0)</f>
        <v>74.00</v>
      </c>
      <c r="F6" s="4" t="str">
        <f>VLOOKUP(A6,HOP!A:C,3,0)</f>
        <v>3203336</v>
      </c>
      <c r="G6" s="4">
        <f t="shared" si="0"/>
        <v>0</v>
      </c>
      <c r="H6" s="4" t="str">
        <f t="shared" si="1"/>
        <v>，3203336</v>
      </c>
      <c r="I6" s="4" t="str">
        <f>VLOOKUP(A6,HOP!A:U,21,0)</f>
        <v>直采</v>
      </c>
    </row>
    <row r="7" s="4" customFormat="1" spans="1:9">
      <c r="A7" s="5">
        <v>999223517931089</v>
      </c>
      <c r="B7" s="6">
        <v>45026</v>
      </c>
      <c r="C7" s="6">
        <v>45027</v>
      </c>
      <c r="D7" s="4">
        <v>74</v>
      </c>
      <c r="E7" s="4" t="str">
        <f>VLOOKUP(A7,HOP!A:L,12,0)</f>
        <v>74.00</v>
      </c>
      <c r="F7" s="4" t="str">
        <f>VLOOKUP(A7,HOP!A:C,3,0)</f>
        <v>3203353</v>
      </c>
      <c r="G7" s="4">
        <f t="shared" si="0"/>
        <v>0</v>
      </c>
      <c r="H7" s="4" t="str">
        <f t="shared" si="1"/>
        <v>，3203353</v>
      </c>
      <c r="I7" s="4" t="str">
        <f>VLOOKUP(A7,HOP!A:U,21,0)</f>
        <v>直采</v>
      </c>
    </row>
    <row r="8" s="4" customFormat="1" spans="1:9">
      <c r="A8" s="5">
        <v>999223517943445</v>
      </c>
      <c r="B8" s="6">
        <v>45026</v>
      </c>
      <c r="C8" s="6">
        <v>45027</v>
      </c>
      <c r="D8" s="4">
        <v>74</v>
      </c>
      <c r="E8" s="4" t="str">
        <f>VLOOKUP(A8,HOP!A:L,12,0)</f>
        <v>74.00</v>
      </c>
      <c r="F8" s="4" t="str">
        <f>VLOOKUP(A8,HOP!A:C,3,0)</f>
        <v>3203356</v>
      </c>
      <c r="G8" s="4">
        <f t="shared" si="0"/>
        <v>0</v>
      </c>
      <c r="H8" s="4" t="str">
        <f t="shared" si="1"/>
        <v>，3203356</v>
      </c>
      <c r="I8" s="4" t="str">
        <f>VLOOKUP(A8,HOP!A:U,21,0)</f>
        <v>直采</v>
      </c>
    </row>
    <row r="9" s="4" customFormat="1" spans="1:9">
      <c r="A9" s="5">
        <v>23521369387</v>
      </c>
      <c r="B9" s="6">
        <v>45025</v>
      </c>
      <c r="C9" s="6">
        <v>45027</v>
      </c>
      <c r="D9" s="4">
        <v>148</v>
      </c>
      <c r="E9" s="4" t="str">
        <f>VLOOKUP(A9,HOP!A:L,12,0)</f>
        <v>148.00</v>
      </c>
      <c r="F9" s="4" t="str">
        <f>VLOOKUP(A9,HOP!A:C,3,0)</f>
        <v>3204067</v>
      </c>
      <c r="G9" s="4">
        <f t="shared" si="0"/>
        <v>0</v>
      </c>
      <c r="H9" s="4" t="str">
        <f t="shared" si="1"/>
        <v>，3204067</v>
      </c>
      <c r="I9" s="4" t="str">
        <f>VLOOKUP(A9,HOP!A:U,21,0)</f>
        <v>直采</v>
      </c>
    </row>
    <row r="10" s="4" customFormat="1" hidden="1" spans="1:9">
      <c r="A10" s="5">
        <v>999223568167625</v>
      </c>
      <c r="B10" s="6">
        <v>45026</v>
      </c>
      <c r="C10" s="6">
        <v>45027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999223575690703</v>
      </c>
      <c r="B11" s="6">
        <v>45026</v>
      </c>
      <c r="C11" s="6">
        <v>45027</v>
      </c>
      <c r="D11" s="4">
        <v>40</v>
      </c>
      <c r="E11" s="4" t="str">
        <f>VLOOKUP(A11,HOP!A:L,12,0)</f>
        <v>40.00</v>
      </c>
      <c r="F11" s="4" t="str">
        <f>VLOOKUP(A11,HOP!A:C,3,0)</f>
        <v>3213730</v>
      </c>
      <c r="G11" s="4">
        <f t="shared" si="0"/>
        <v>0</v>
      </c>
      <c r="H11" s="4" t="str">
        <f t="shared" si="1"/>
        <v>，3213730</v>
      </c>
      <c r="I11" s="4" t="str">
        <f>VLOOKUP(A11,HOP!A:U,21,0)</f>
        <v>直连</v>
      </c>
    </row>
    <row r="13" spans="4:4">
      <c r="D13" s="4">
        <f>SUM(D2:D12)</f>
        <v>1550</v>
      </c>
    </row>
    <row r="19" spans="1:4">
      <c r="A19" s="4" t="s">
        <v>85</v>
      </c>
      <c r="C19" s="4">
        <v>738</v>
      </c>
      <c r="D19" s="4">
        <v>5793.19</v>
      </c>
    </row>
    <row r="20" spans="1:4">
      <c r="A20" s="4" t="s">
        <v>86</v>
      </c>
      <c r="C20" s="4">
        <v>812</v>
      </c>
      <c r="D20" s="4">
        <v>6374.08</v>
      </c>
    </row>
    <row r="21" spans="1:4">
      <c r="A21" s="4" t="s">
        <v>87</v>
      </c>
      <c r="C21" s="4">
        <f>SUBTOTAL(9,C19:C20)</f>
        <v>1550</v>
      </c>
      <c r="D21" s="4">
        <f>SUBTOTAL(9,D19:D20)</f>
        <v>12167.27</v>
      </c>
    </row>
    <row r="22" spans="1:1">
      <c r="A22" s="4" t="s">
        <v>88</v>
      </c>
    </row>
  </sheetData>
  <autoFilter ref="A1:XFD13">
    <filterColumn colId="3">
      <filters blank="1">
        <filter val="40"/>
        <filter val="600"/>
        <filter val="1550"/>
        <filter val="172"/>
        <filter val="222"/>
        <filter val="74"/>
        <filter val="146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3">
        <v>999223575690703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108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23521369387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112</v>
      </c>
      <c r="H3" s="1" t="s">
        <v>113</v>
      </c>
      <c r="I3" s="1" t="s">
        <v>130</v>
      </c>
      <c r="J3" s="1" t="s">
        <v>30</v>
      </c>
      <c r="K3" s="1" t="s">
        <v>131</v>
      </c>
      <c r="L3" s="1" t="s">
        <v>131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132</v>
      </c>
      <c r="S3" s="1" t="s">
        <v>121</v>
      </c>
      <c r="T3" s="1" t="s">
        <v>122</v>
      </c>
      <c r="U3" s="1" t="s">
        <v>133</v>
      </c>
      <c r="V3" s="1" t="s">
        <v>134</v>
      </c>
    </row>
    <row r="4" s="1" customFormat="1" spans="1:22">
      <c r="A4" s="3">
        <v>999223517943445</v>
      </c>
      <c r="B4" s="1" t="s">
        <v>125</v>
      </c>
      <c r="C4" s="1" t="s">
        <v>135</v>
      </c>
      <c r="D4" s="1" t="s">
        <v>127</v>
      </c>
      <c r="E4" s="1" t="s">
        <v>136</v>
      </c>
      <c r="F4" s="1" t="s">
        <v>108</v>
      </c>
      <c r="G4" s="1" t="s">
        <v>112</v>
      </c>
      <c r="H4" s="1" t="s">
        <v>113</v>
      </c>
      <c r="I4" s="1" t="s">
        <v>137</v>
      </c>
      <c r="J4" s="1" t="s">
        <v>30</v>
      </c>
      <c r="K4" s="1" t="s">
        <v>138</v>
      </c>
      <c r="L4" s="1" t="s">
        <v>138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139</v>
      </c>
      <c r="S4" s="1" t="s">
        <v>121</v>
      </c>
      <c r="T4" s="1" t="s">
        <v>122</v>
      </c>
      <c r="U4" s="1" t="s">
        <v>133</v>
      </c>
      <c r="V4" s="1" t="s">
        <v>134</v>
      </c>
    </row>
    <row r="5" s="1" customFormat="1" spans="1:22">
      <c r="A5" s="3">
        <v>999223517931089</v>
      </c>
      <c r="B5" s="1" t="s">
        <v>125</v>
      </c>
      <c r="C5" s="1" t="s">
        <v>140</v>
      </c>
      <c r="D5" s="1" t="s">
        <v>127</v>
      </c>
      <c r="E5" s="1" t="s">
        <v>141</v>
      </c>
      <c r="F5" s="1" t="s">
        <v>108</v>
      </c>
      <c r="G5" s="1" t="s">
        <v>112</v>
      </c>
      <c r="H5" s="1" t="s">
        <v>113</v>
      </c>
      <c r="I5" s="1" t="s">
        <v>137</v>
      </c>
      <c r="J5" s="1" t="s">
        <v>30</v>
      </c>
      <c r="K5" s="1" t="s">
        <v>138</v>
      </c>
      <c r="L5" s="1" t="s">
        <v>138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142</v>
      </c>
      <c r="S5" s="1" t="s">
        <v>121</v>
      </c>
      <c r="T5" s="1" t="s">
        <v>122</v>
      </c>
      <c r="U5" s="1" t="s">
        <v>133</v>
      </c>
      <c r="V5" s="1" t="s">
        <v>134</v>
      </c>
    </row>
    <row r="6" s="1" customFormat="1" spans="1:22">
      <c r="A6" s="3">
        <v>999223517873855</v>
      </c>
      <c r="B6" s="1" t="s">
        <v>125</v>
      </c>
      <c r="C6" s="1" t="s">
        <v>143</v>
      </c>
      <c r="D6" s="1" t="s">
        <v>127</v>
      </c>
      <c r="E6" s="1" t="s">
        <v>144</v>
      </c>
      <c r="F6" s="1" t="s">
        <v>108</v>
      </c>
      <c r="G6" s="1" t="s">
        <v>112</v>
      </c>
      <c r="H6" s="1" t="s">
        <v>113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145</v>
      </c>
      <c r="S6" s="1" t="s">
        <v>121</v>
      </c>
      <c r="T6" s="1" t="s">
        <v>122</v>
      </c>
      <c r="U6" s="1" t="s">
        <v>133</v>
      </c>
      <c r="V6" s="1" t="s">
        <v>134</v>
      </c>
    </row>
    <row r="7" s="1" customFormat="1" spans="1:22">
      <c r="A7" s="3">
        <v>999223504736793</v>
      </c>
      <c r="B7" s="1" t="s">
        <v>146</v>
      </c>
      <c r="C7" s="1" t="s">
        <v>147</v>
      </c>
      <c r="D7" s="1" t="s">
        <v>148</v>
      </c>
      <c r="E7" s="1" t="s">
        <v>149</v>
      </c>
      <c r="F7" s="1" t="s">
        <v>129</v>
      </c>
      <c r="G7" s="1" t="s">
        <v>112</v>
      </c>
      <c r="H7" s="1" t="s">
        <v>113</v>
      </c>
      <c r="I7" s="1" t="s">
        <v>150</v>
      </c>
      <c r="J7" s="1" t="s">
        <v>30</v>
      </c>
      <c r="K7" s="1" t="s">
        <v>151</v>
      </c>
      <c r="L7" s="1" t="s">
        <v>151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152</v>
      </c>
      <c r="S7" s="1" t="s">
        <v>121</v>
      </c>
      <c r="T7" s="1" t="s">
        <v>122</v>
      </c>
      <c r="U7" s="1" t="s">
        <v>133</v>
      </c>
      <c r="V7" s="1" t="s">
        <v>134</v>
      </c>
    </row>
    <row r="8" s="1" customFormat="1" spans="1:22">
      <c r="A8" s="3">
        <v>999223387417732</v>
      </c>
      <c r="B8" s="1" t="s">
        <v>153</v>
      </c>
      <c r="C8" s="1" t="s">
        <v>154</v>
      </c>
      <c r="D8" s="1" t="s">
        <v>127</v>
      </c>
      <c r="E8" s="1" t="s">
        <v>155</v>
      </c>
      <c r="F8" s="1" t="s">
        <v>156</v>
      </c>
      <c r="G8" s="1" t="s">
        <v>112</v>
      </c>
      <c r="H8" s="1" t="s">
        <v>113</v>
      </c>
      <c r="I8" s="1" t="s">
        <v>157</v>
      </c>
      <c r="J8" s="1" t="s">
        <v>30</v>
      </c>
      <c r="K8" s="1" t="s">
        <v>158</v>
      </c>
      <c r="L8" s="1" t="s">
        <v>158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159</v>
      </c>
      <c r="S8" s="1" t="s">
        <v>121</v>
      </c>
      <c r="T8" s="1" t="s">
        <v>122</v>
      </c>
      <c r="U8" s="1" t="s">
        <v>133</v>
      </c>
      <c r="V8" s="1" t="s">
        <v>134</v>
      </c>
    </row>
    <row r="9" s="1" customFormat="1" spans="1:22">
      <c r="A9" s="3">
        <v>999222819505191</v>
      </c>
      <c r="B9" s="1" t="s">
        <v>160</v>
      </c>
      <c r="C9" s="1" t="s">
        <v>161</v>
      </c>
      <c r="D9" s="1" t="s">
        <v>162</v>
      </c>
      <c r="E9" s="1" t="s">
        <v>163</v>
      </c>
      <c r="F9" s="1" t="s">
        <v>129</v>
      </c>
      <c r="G9" s="1" t="s">
        <v>112</v>
      </c>
      <c r="H9" s="1" t="s">
        <v>113</v>
      </c>
      <c r="I9" s="1" t="s">
        <v>164</v>
      </c>
      <c r="J9" s="1" t="s">
        <v>30</v>
      </c>
      <c r="K9" s="1" t="s">
        <v>165</v>
      </c>
      <c r="L9" s="1" t="s">
        <v>165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166</v>
      </c>
      <c r="S9" s="1" t="s">
        <v>121</v>
      </c>
      <c r="T9" s="1" t="s">
        <v>122</v>
      </c>
      <c r="U9" s="1" t="s">
        <v>123</v>
      </c>
      <c r="V9" s="1" t="s">
        <v>124</v>
      </c>
    </row>
    <row r="10" s="1" customFormat="1" spans="1:22">
      <c r="A10" s="3">
        <v>999222213790152</v>
      </c>
      <c r="B10" s="1" t="s">
        <v>167</v>
      </c>
      <c r="C10" s="1" t="s">
        <v>168</v>
      </c>
      <c r="D10" s="1" t="s">
        <v>169</v>
      </c>
      <c r="E10" s="1" t="s">
        <v>170</v>
      </c>
      <c r="F10" s="1" t="s">
        <v>156</v>
      </c>
      <c r="G10" s="1" t="s">
        <v>112</v>
      </c>
      <c r="H10" s="1" t="s">
        <v>113</v>
      </c>
      <c r="I10" s="1" t="s">
        <v>171</v>
      </c>
      <c r="J10" s="1" t="s">
        <v>30</v>
      </c>
      <c r="K10" s="1" t="s">
        <v>172</v>
      </c>
      <c r="L10" s="1" t="s">
        <v>172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173</v>
      </c>
      <c r="S10" s="1" t="s">
        <v>121</v>
      </c>
      <c r="T10" s="1" t="s">
        <v>122</v>
      </c>
      <c r="U10" s="1" t="s">
        <v>123</v>
      </c>
      <c r="V10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2023-04-14T01:26:33Z</dcterms:created>
  <dcterms:modified xsi:type="dcterms:W3CDTF">2023-04-14T01:38:08Z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4AAF3B22777F42D39DCB86452327AE79_12</vt:lpwstr>
  </property>
  <property fmtid="{D5CDD505-2E9C-101B-9397-08002B2CF9AE}" pid="3" name="KSOProductBuildVer">
    <vt:lpwstr>2052-11.1.0.14036</vt:lpwstr>
  </property>
</Properties>
</file>