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<sst xmlns="http://schemas.openxmlformats.org/spreadsheetml/2006/main" count="348" uniqueCount="171">
  <si>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</si>
  <si>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</si>
  <si>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</si>
  <si>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</si>
  <si>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</si>
  <si>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</si>
  <si>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</si>
  <si>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</si>
  <si>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</si>
  <si>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</si>
  <si>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</si>
  <si>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</si>
  <si>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</si>
  <si>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</si>
  <si>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</si>
  <si>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</si>
  <si>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</si>
  <si>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</si>
  <si>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</si>
  <si>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</si>
  <si>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</si>
  <si>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</si>
  <si>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</si>
  <si>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</si>
  <si>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</si>
  <si>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23028942966	</t>
  </si>
  <si>
    <t>Ctrip</t>
  </si>
  <si>
    <t>正常</t>
  </si>
  <si>
    <t>[香港]铜锣湾迷你精品酒店(Mini Hotel Causeway Bay)(788891)</t>
  </si>
  <si>
    <t>迷你客房&lt;双人入住&gt;&lt;内宾&gt;&lt;预付&gt;&lt;无早&gt;</t>
  </si>
  <si>
    <t>CNY</t>
  </si>
  <si>
    <t>Qin/Yang</t>
  </si>
  <si>
    <t>CA363230411CNY</t>
  </si>
  <si>
    <t>未提现</t>
  </si>
  <si>
    <t>携程开票</t>
  </si>
  <si>
    <t xml:space="preserve">3094108	</t>
  </si>
  <si>
    <t xml:space="preserve">MTN-4908932394067483077	</t>
  </si>
  <si>
    <t xml:space="preserve">999223065632497	</t>
  </si>
  <si>
    <t>He/Huimin</t>
  </si>
  <si>
    <t xml:space="preserve">3104081	</t>
  </si>
  <si>
    <t xml:space="preserve">MTN-4908932417131285957	</t>
  </si>
  <si>
    <t xml:space="preserve">999223206864437	</t>
  </si>
  <si>
    <t>[香港]香港九龙海逸君绰酒店(Harbour Grand Kowloon)(17095949)</t>
  </si>
  <si>
    <t>园景客房(至少连住2晚及以上)&lt;双人入住&gt;&lt;内宾&gt;&lt;无早&gt;</t>
  </si>
  <si>
    <t>WU/JIAJIN,WANG/ZHIWEI</t>
  </si>
  <si>
    <t xml:space="preserve">3140924	</t>
  </si>
  <si>
    <t xml:space="preserve">	</t>
  </si>
  <si>
    <t xml:space="preserve">999223217871713	</t>
  </si>
  <si>
    <t>高级客房(至少连住2晚及以上)&lt;特惠&gt;&lt;双人入住&gt;&lt;内宾&gt;&lt;无早&gt;</t>
  </si>
  <si>
    <t>DONG/CHENXI</t>
  </si>
  <si>
    <t xml:space="preserve">3144421	</t>
  </si>
  <si>
    <t xml:space="preserve">999223265881630	</t>
  </si>
  <si>
    <t>[香港]香港帝逸酒店(Alva Hotel by Royal)(69311795)</t>
  </si>
  <si>
    <t>双床公寓&lt;双人入住&gt;&lt;内宾&gt;&lt;预付&gt;&lt;双早&gt;</t>
  </si>
  <si>
    <t>YANG/YANG</t>
  </si>
  <si>
    <t xml:space="preserve">3155952	</t>
  </si>
  <si>
    <t xml:space="preserve">MTN-4908932561986956741	</t>
  </si>
  <si>
    <t xml:space="preserve">999223330044896	</t>
  </si>
  <si>
    <t>[临沂]临沂鲁商铂尔曼大酒店(27944450)</t>
  </si>
  <si>
    <t>高级双床河景房&lt;双人入住&gt;&lt;内宾&gt;&lt;预付&gt;&lt;双早&gt;</t>
  </si>
  <si>
    <t>齐胜,赵天骄</t>
  </si>
  <si>
    <t xml:space="preserve">3168681	</t>
  </si>
  <si>
    <t xml:space="preserve">C233241182	</t>
  </si>
  <si>
    <t xml:space="preserve">999223354889085	</t>
  </si>
  <si>
    <t>[广州]广州珀丽酒店(9826184)</t>
  </si>
  <si>
    <t>豪华大床房&lt;双人入住&gt;&lt;内宾&gt;&lt;预付&gt;&lt;无早&gt;</t>
  </si>
  <si>
    <t>黄振荣</t>
  </si>
  <si>
    <t xml:space="preserve">3172431	</t>
  </si>
  <si>
    <t xml:space="preserve">881299372	</t>
  </si>
  <si>
    <t xml:space="preserve">999223358029934	</t>
  </si>
  <si>
    <t>[梅州]梅州麓湖山酒店(67856423)</t>
  </si>
  <si>
    <t>豪华双床房&lt;双人入住&gt;&lt;升级特惠&gt;&lt;双早&gt;&lt;新高价值日历房套餐&gt;&lt;新酒店礼盒&gt;</t>
  </si>
  <si>
    <t>梅琦,袁少芳,梅小文</t>
  </si>
  <si>
    <t xml:space="preserve">999223360127705	</t>
  </si>
  <si>
    <t>[东莞]东莞长安国际酒店(67324679)</t>
  </si>
  <si>
    <t>豪华客房&lt;双人入住&gt;&lt;内宾&gt;&lt;预付&gt;&lt;无早&gt;</t>
  </si>
  <si>
    <t>郭晏棕</t>
  </si>
  <si>
    <t xml:space="preserve">3173209	</t>
  </si>
  <si>
    <t xml:space="preserve">2303260026	</t>
  </si>
  <si>
    <t xml:space="preserve">999223255466485	</t>
  </si>
  <si>
    <t>赔款</t>
  </si>
  <si>
    <t>[香港]香港丽豪酒店(Regal Riverside Hotel)(2921366)</t>
  </si>
  <si>
    <t>高级客房&lt;双人入住&gt;&lt;内宾&gt;&lt;预付&gt;&lt;无早&gt;</t>
  </si>
  <si>
    <t>DI/QIAN,WEN/YANYIU</t>
  </si>
  <si>
    <t xml:space="preserve">3153417	</t>
  </si>
  <si>
    <t xml:space="preserve">10887861	</t>
  </si>
  <si>
    <t>，</t>
  </si>
  <si>
    <t>999223358029934</t>
  </si>
  <si>
    <t>202303261106530068</t>
  </si>
  <si>
    <t>999223255466485</t>
  </si>
  <si>
    <t>本期扣款329元</t>
  </si>
  <si>
    <t>A230414170406481</t>
  </si>
  <si>
    <t>A230414170457481</t>
  </si>
  <si>
    <t>房集：i230411101744 1008元</t>
  </si>
  <si>
    <t>CNY / HKD 当前参考汇率: 1.13872424</t>
  </si>
  <si>
    <t>总计： 23209.92 CNY/
26429.7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</si>
  <si>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</si>
  <si>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</si>
  <si>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</si>
  <si>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</si>
  <si>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</si>
  <si>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</si>
  <si>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</si>
  <si>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</si>
  <si>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</si>
  <si>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</si>
  <si>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</si>
  <si>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</si>
  <si>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</si>
  <si>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</si>
  <si>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</si>
  <si>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</si>
  <si>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</si>
  <si>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</si>
  <si>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</si>
  <si>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</si>
  <si>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3173209</t>
  </si>
  <si>
    <t>东莞长安国际酒店</t>
  </si>
  <si>
    <t>2023-03-27</t>
  </si>
  <si>
    <t>退房日周结</t>
  </si>
  <si>
    <t>675.69</t>
  </si>
  <si>
    <t>RMB</t>
  </si>
  <si>
    <t>0</t>
  </si>
  <si>
    <t>0.00</t>
  </si>
  <si>
    <t>携程国内直连(DD)</t>
  </si>
  <si>
    <t>01.011249</t>
  </si>
  <si>
    <t>2023-03-26 13:52:19</t>
  </si>
  <si>
    <t>否</t>
  </si>
  <si>
    <t>汇智国际旅游发展有限公司</t>
  </si>
  <si>
    <t>直连</t>
  </si>
  <si>
    <t>中国</t>
  </si>
  <si>
    <t>3172431</t>
  </si>
  <si>
    <t>广州珀丽酒店</t>
  </si>
  <si>
    <t>311.08</t>
  </si>
  <si>
    <t>2023-03-26 00:11:33</t>
  </si>
  <si>
    <t>2023-03-24</t>
  </si>
  <si>
    <t>3168681</t>
  </si>
  <si>
    <t>临沂鲁商铂尔曼大酒店</t>
  </si>
  <si>
    <t>1393.80</t>
  </si>
  <si>
    <t>2023-03-24 12:13:52</t>
  </si>
  <si>
    <t>2023-03-20</t>
  </si>
  <si>
    <t>3155952</t>
  </si>
  <si>
    <t>香港帝逸酒店</t>
  </si>
  <si>
    <t>YANG YANG</t>
  </si>
  <si>
    <t>2023-03-21</t>
  </si>
  <si>
    <t>10804.58</t>
  </si>
  <si>
    <t>2023-03-20 01:08:14</t>
  </si>
  <si>
    <t>2023-03-16</t>
  </si>
  <si>
    <t>3144421</t>
  </si>
  <si>
    <t>香港九龙海逸君绰酒店</t>
  </si>
  <si>
    <t>DONG CHENXI</t>
  </si>
  <si>
    <t>2023-03-25</t>
  </si>
  <si>
    <t>2678.00</t>
  </si>
  <si>
    <t>2023-03-18 08:14:00</t>
  </si>
  <si>
    <t>直采</t>
  </si>
  <si>
    <t>3140924</t>
  </si>
  <si>
    <t>WU JIAJIN,WANG ZHIWEI</t>
  </si>
  <si>
    <t>2023-03-23</t>
  </si>
  <si>
    <t>5250.00</t>
  </si>
  <si>
    <t>2023-03-16 21:15:25</t>
  </si>
  <si>
    <t>2023-03-07</t>
  </si>
  <si>
    <t>3104081</t>
  </si>
  <si>
    <t>铜锣湾迷你精品酒店</t>
  </si>
  <si>
    <t>He Huimin</t>
  </si>
  <si>
    <t>378.74</t>
  </si>
  <si>
    <t>2023-03-07 12:42:41</t>
  </si>
  <si>
    <t>2023-03-05</t>
  </si>
  <si>
    <t>3094108</t>
  </si>
  <si>
    <t>Qin Yang</t>
  </si>
  <si>
    <t>1039.03</t>
  </si>
  <si>
    <t>2023-03-05 06:23:28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</si>
</sst>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552450</xdr:colOff>
      <xdr:row>56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680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11" sqref="C1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45010</v>
      </c>
      <c r="G2" s="6">
        <v>45012</v>
      </c>
      <c r="H2" s="4">
        <v>1</v>
      </c>
      <c r="I2" s="4">
        <v>2</v>
      </c>
      <c r="J2" s="4">
        <v>2</v>
      </c>
      <c r="K2" s="4" t="s">
        <v>30</v>
      </c>
      <c r="L2" s="4">
        <v>1039.03</v>
      </c>
      <c r="M2" s="4">
        <v>1039.03</v>
      </c>
      <c r="N2" s="4" t="s">
        <v>31</v>
      </c>
      <c r="O2" s="4" t="s">
        <v>32</v>
      </c>
      <c r="P2" s="4" t="s">
        <v>33</v>
      </c>
      <c r="Q2" s="4">
        <v>0</v>
      </c>
      <c r="R2" s="7">
        <v>44990</v>
      </c>
      <c r="S2" s="6">
        <v>45027</v>
      </c>
      <c r="T2" s="4" t="s">
        <v>34</v>
      </c>
      <c r="U2" s="4">
        <v>1039.03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45011</v>
      </c>
      <c r="G3" s="6">
        <v>45012</v>
      </c>
      <c r="H3" s="4">
        <v>1</v>
      </c>
      <c r="I3" s="4">
        <v>1</v>
      </c>
      <c r="J3" s="4">
        <v>1</v>
      </c>
      <c r="K3" s="4" t="s">
        <v>30</v>
      </c>
      <c r="L3" s="4">
        <v>378.74</v>
      </c>
      <c r="M3" s="4">
        <v>378.74</v>
      </c>
      <c r="N3" s="4" t="s">
        <v>38</v>
      </c>
      <c r="O3" s="4" t="s">
        <v>32</v>
      </c>
      <c r="P3" s="4" t="s">
        <v>33</v>
      </c>
      <c r="Q3" s="4">
        <v>0</v>
      </c>
      <c r="R3" s="7">
        <v>44992</v>
      </c>
      <c r="S3" s="6">
        <v>45027</v>
      </c>
      <c r="T3" s="4" t="s">
        <v>34</v>
      </c>
      <c r="U3" s="4">
        <v>378.74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45008</v>
      </c>
      <c r="G4" s="6">
        <v>45012</v>
      </c>
      <c r="H4" s="4">
        <v>1</v>
      </c>
      <c r="I4" s="4">
        <v>4</v>
      </c>
      <c r="J4" s="4">
        <v>4</v>
      </c>
      <c r="K4" s="4" t="s">
        <v>30</v>
      </c>
      <c r="L4" s="4">
        <v>5250</v>
      </c>
      <c r="M4" s="4">
        <v>5250</v>
      </c>
      <c r="N4" s="4" t="s">
        <v>44</v>
      </c>
      <c r="O4" s="4" t="s">
        <v>32</v>
      </c>
      <c r="P4" s="4" t="s">
        <v>33</v>
      </c>
      <c r="Q4" s="4">
        <v>0</v>
      </c>
      <c r="R4" s="7">
        <v>45001</v>
      </c>
      <c r="S4" s="6">
        <v>45027</v>
      </c>
      <c r="T4" s="4" t="s">
        <v>34</v>
      </c>
      <c r="U4" s="4">
        <v>5250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42</v>
      </c>
      <c r="E5" s="4" t="s">
        <v>48</v>
      </c>
      <c r="F5" s="6">
        <v>45010</v>
      </c>
      <c r="G5" s="6">
        <v>45012</v>
      </c>
      <c r="H5" s="4">
        <v>1</v>
      </c>
      <c r="I5" s="4">
        <v>2</v>
      </c>
      <c r="J5" s="4">
        <v>2</v>
      </c>
      <c r="K5" s="4" t="s">
        <v>30</v>
      </c>
      <c r="L5" s="4">
        <v>2678</v>
      </c>
      <c r="M5" s="4">
        <v>2678</v>
      </c>
      <c r="N5" s="4" t="s">
        <v>49</v>
      </c>
      <c r="O5" s="4" t="s">
        <v>32</v>
      </c>
      <c r="P5" s="4" t="s">
        <v>33</v>
      </c>
      <c r="Q5" s="4">
        <v>0</v>
      </c>
      <c r="R5" s="7">
        <v>45001</v>
      </c>
      <c r="S5" s="6">
        <v>45027</v>
      </c>
      <c r="T5" s="4" t="s">
        <v>34</v>
      </c>
      <c r="U5" s="4">
        <v>2678</v>
      </c>
      <c r="V5" s="4">
        <v>0</v>
      </c>
      <c r="W5" s="4">
        <v>0</v>
      </c>
      <c r="X5" s="4" t="s">
        <v>50</v>
      </c>
      <c r="Y5" s="4" t="s">
        <v>46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45006</v>
      </c>
      <c r="G6" s="6">
        <v>45012</v>
      </c>
      <c r="H6" s="4">
        <v>1</v>
      </c>
      <c r="I6" s="4">
        <v>6</v>
      </c>
      <c r="J6" s="4">
        <v>6</v>
      </c>
      <c r="K6" s="4" t="s">
        <v>30</v>
      </c>
      <c r="L6" s="4">
        <v>10804.58</v>
      </c>
      <c r="M6" s="4">
        <v>10804.58</v>
      </c>
      <c r="N6" s="4" t="s">
        <v>54</v>
      </c>
      <c r="O6" s="4" t="s">
        <v>32</v>
      </c>
      <c r="P6" s="4" t="s">
        <v>33</v>
      </c>
      <c r="Q6" s="4">
        <v>0</v>
      </c>
      <c r="R6" s="7">
        <v>45005</v>
      </c>
      <c r="S6" s="6">
        <v>45027</v>
      </c>
      <c r="T6" s="4" t="s">
        <v>34</v>
      </c>
      <c r="U6" s="4">
        <v>10804.58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45011</v>
      </c>
      <c r="G7" s="6">
        <v>45012</v>
      </c>
      <c r="H7" s="4">
        <v>2</v>
      </c>
      <c r="I7" s="4">
        <v>1</v>
      </c>
      <c r="J7" s="4">
        <v>2</v>
      </c>
      <c r="K7" s="4" t="s">
        <v>30</v>
      </c>
      <c r="L7" s="4">
        <v>1393.8</v>
      </c>
      <c r="M7" s="4">
        <v>1393.8</v>
      </c>
      <c r="N7" s="4" t="s">
        <v>60</v>
      </c>
      <c r="O7" s="4" t="s">
        <v>32</v>
      </c>
      <c r="P7" s="4" t="s">
        <v>33</v>
      </c>
      <c r="Q7" s="4">
        <v>0</v>
      </c>
      <c r="R7" s="7">
        <v>45009</v>
      </c>
      <c r="S7" s="6">
        <v>45027</v>
      </c>
      <c r="T7" s="4" t="s">
        <v>34</v>
      </c>
      <c r="U7" s="4">
        <v>1393.8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45011</v>
      </c>
      <c r="G8" s="6">
        <v>45012</v>
      </c>
      <c r="H8" s="4">
        <v>1</v>
      </c>
      <c r="I8" s="4">
        <v>1</v>
      </c>
      <c r="J8" s="4">
        <v>1</v>
      </c>
      <c r="K8" s="4" t="s">
        <v>30</v>
      </c>
      <c r="L8" s="4">
        <v>311.08</v>
      </c>
      <c r="M8" s="4">
        <v>311.08</v>
      </c>
      <c r="N8" s="4" t="s">
        <v>66</v>
      </c>
      <c r="O8" s="4" t="s">
        <v>32</v>
      </c>
      <c r="P8" s="4" t="s">
        <v>33</v>
      </c>
      <c r="Q8" s="4">
        <v>0</v>
      </c>
      <c r="R8" s="7">
        <v>45011</v>
      </c>
      <c r="S8" s="6">
        <v>45027</v>
      </c>
      <c r="T8" s="4" t="s">
        <v>34</v>
      </c>
      <c r="U8" s="4">
        <v>311.08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45011</v>
      </c>
      <c r="G9" s="6">
        <v>45012</v>
      </c>
      <c r="H9" s="4">
        <v>3</v>
      </c>
      <c r="I9" s="4">
        <v>1</v>
      </c>
      <c r="J9" s="4">
        <v>3</v>
      </c>
      <c r="K9" s="4" t="s">
        <v>30</v>
      </c>
      <c r="L9" s="4">
        <v>1008</v>
      </c>
      <c r="M9" s="4">
        <v>1008</v>
      </c>
      <c r="N9" s="4" t="s">
        <v>72</v>
      </c>
      <c r="O9" s="4" t="s">
        <v>32</v>
      </c>
      <c r="P9" s="4" t="s">
        <v>33</v>
      </c>
      <c r="Q9" s="4">
        <v>0</v>
      </c>
      <c r="R9" s="7">
        <v>45011</v>
      </c>
      <c r="S9" s="6">
        <v>45027</v>
      </c>
      <c r="T9" s="4" t="s">
        <v>34</v>
      </c>
      <c r="U9" s="4">
        <v>1008</v>
      </c>
      <c r="V9" s="4">
        <v>0</v>
      </c>
      <c r="W9" s="4">
        <v>0</v>
      </c>
      <c r="X9" s="4" t="s">
        <v>46</v>
      </c>
      <c r="Y9" s="4" t="s">
        <v>46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45011</v>
      </c>
      <c r="G10" s="6">
        <v>45012</v>
      </c>
      <c r="H10" s="4">
        <v>1</v>
      </c>
      <c r="I10" s="4">
        <v>1</v>
      </c>
      <c r="J10" s="4">
        <v>1</v>
      </c>
      <c r="K10" s="4" t="s">
        <v>30</v>
      </c>
      <c r="L10" s="4">
        <v>675.69</v>
      </c>
      <c r="M10" s="4">
        <v>675.69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45011</v>
      </c>
      <c r="S10" s="6">
        <v>45027</v>
      </c>
      <c r="T10" s="4" t="s">
        <v>34</v>
      </c>
      <c r="U10" s="4">
        <v>675.69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80</v>
      </c>
      <c r="D11" s="4" t="s">
        <v>81</v>
      </c>
      <c r="E11" s="4" t="s">
        <v>82</v>
      </c>
      <c r="F11" s="6">
        <v>45007</v>
      </c>
      <c r="G11" s="6">
        <v>45008</v>
      </c>
      <c r="H11" s="4">
        <v>1</v>
      </c>
      <c r="I11" s="4">
        <v>1</v>
      </c>
      <c r="J11" s="4">
        <v>1</v>
      </c>
      <c r="K11" s="4" t="s">
        <v>30</v>
      </c>
      <c r="L11" s="4">
        <v>-329</v>
      </c>
      <c r="M11" s="4">
        <v>-329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45004.3412615741</v>
      </c>
      <c r="S11" s="6">
        <v>45027</v>
      </c>
      <c r="U11" s="4">
        <v>0</v>
      </c>
      <c r="V11" s="4">
        <v>0</v>
      </c>
      <c r="W11" s="4">
        <v>0</v>
      </c>
      <c r="X11" s="4" t="s">
        <v>84</v>
      </c>
      <c r="Y11" s="4" t="s">
        <v>85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7" sqref="A17:D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</v>
      </c>
    </row>
    <row r="2" s="4" customFormat="1" spans="1:9">
      <c r="A2" s="5">
        <v>23028942966</v>
      </c>
      <c r="B2" s="6">
        <v>45010</v>
      </c>
      <c r="C2" s="6">
        <v>45012</v>
      </c>
      <c r="D2" s="4">
        <v>1039.03</v>
      </c>
      <c r="E2" s="4" t="str">
        <f>VLOOKUP(A2,HOP!A:L,12,0)</f>
        <v>1039.03</v>
      </c>
      <c r="F2" s="4" t="str">
        <f>VLOOKUP(A2,HOP!A:C,3,0)</f>
        <v>3094108</v>
      </c>
      <c r="G2" s="4">
        <f>D2-E2</f>
        <v>0</v>
      </c>
      <c r="H2" s="4" t="str">
        <f>$H$1&amp;F2</f>
        <v>，3094108</v>
      </c>
      <c r="I2" s="4" t="str">
        <f>VLOOKUP(A2,HOP!A:U,21,0)</f>
        <v>直连</v>
      </c>
    </row>
    <row r="3" s="4" customFormat="1" spans="1:9">
      <c r="A3" s="5">
        <v>999223065632497</v>
      </c>
      <c r="B3" s="6">
        <v>45011</v>
      </c>
      <c r="C3" s="6">
        <v>45012</v>
      </c>
      <c r="D3" s="4">
        <v>378.74</v>
      </c>
      <c r="E3" s="4" t="str">
        <f>VLOOKUP(A3,HOP!A:L,12,0)</f>
        <v>378.74</v>
      </c>
      <c r="F3" s="4" t="str">
        <f>VLOOKUP(A3,HOP!A:C,3,0)</f>
        <v>3104081</v>
      </c>
      <c r="G3" s="4">
        <f t="shared" ref="G3:G11" si="0">D3-E3</f>
        <v>0</v>
      </c>
      <c r="H3" s="4" t="str">
        <f t="shared" ref="H3:H11" si="1">$H$1&amp;F3</f>
        <v>，3104081</v>
      </c>
      <c r="I3" s="4" t="str">
        <f>VLOOKUP(A3,HOP!A:U,21,0)</f>
        <v>直连</v>
      </c>
    </row>
    <row r="4" s="4" customFormat="1" hidden="1" spans="1:9">
      <c r="A4" s="5">
        <v>999223206864437</v>
      </c>
      <c r="B4" s="6">
        <v>45008</v>
      </c>
      <c r="C4" s="6">
        <v>45012</v>
      </c>
      <c r="D4" s="4">
        <v>5250</v>
      </c>
      <c r="E4" s="4" t="str">
        <f>VLOOKUP(A4,HOP!A:L,12,0)</f>
        <v>5250.00</v>
      </c>
      <c r="F4" s="4" t="str">
        <f>VLOOKUP(A4,HOP!A:C,3,0)</f>
        <v>3140924</v>
      </c>
      <c r="G4" s="4">
        <f t="shared" si="0"/>
        <v>0</v>
      </c>
      <c r="H4" s="4" t="str">
        <f t="shared" si="1"/>
        <v>，3140924</v>
      </c>
      <c r="I4" s="4" t="str">
        <f>VLOOKUP(A4,HOP!A:U,21,0)</f>
        <v>直采</v>
      </c>
    </row>
    <row r="5" s="4" customFormat="1" hidden="1" spans="1:9">
      <c r="A5" s="5">
        <v>999223217871713</v>
      </c>
      <c r="B5" s="6">
        <v>45010</v>
      </c>
      <c r="C5" s="6">
        <v>45012</v>
      </c>
      <c r="D5" s="4">
        <v>2678</v>
      </c>
      <c r="E5" s="4" t="str">
        <f>VLOOKUP(A5,HOP!A:L,12,0)</f>
        <v>2678.00</v>
      </c>
      <c r="F5" s="4" t="str">
        <f>VLOOKUP(A5,HOP!A:C,3,0)</f>
        <v>3144421</v>
      </c>
      <c r="G5" s="4">
        <f t="shared" si="0"/>
        <v>0</v>
      </c>
      <c r="H5" s="4" t="str">
        <f t="shared" si="1"/>
        <v>，3144421</v>
      </c>
      <c r="I5" s="4" t="str">
        <f>VLOOKUP(A5,HOP!A:U,21,0)</f>
        <v>直采</v>
      </c>
    </row>
    <row r="6" s="4" customFormat="1" spans="1:9">
      <c r="A6" s="5">
        <v>999223265881630</v>
      </c>
      <c r="B6" s="6">
        <v>45006</v>
      </c>
      <c r="C6" s="6">
        <v>45012</v>
      </c>
      <c r="D6" s="4">
        <v>10804.58</v>
      </c>
      <c r="E6" s="4" t="str">
        <f>VLOOKUP(A6,HOP!A:L,12,0)</f>
        <v>10804.58</v>
      </c>
      <c r="F6" s="4" t="str">
        <f>VLOOKUP(A6,HOP!A:C,3,0)</f>
        <v>3155952</v>
      </c>
      <c r="G6" s="4">
        <f t="shared" si="0"/>
        <v>0</v>
      </c>
      <c r="H6" s="4" t="str">
        <f t="shared" si="1"/>
        <v>，3155952</v>
      </c>
      <c r="I6" s="4" t="str">
        <f>VLOOKUP(A6,HOP!A:U,21,0)</f>
        <v>直连</v>
      </c>
    </row>
    <row r="7" s="4" customFormat="1" spans="1:9">
      <c r="A7" s="5">
        <v>999223330044896</v>
      </c>
      <c r="B7" s="6">
        <v>45011</v>
      </c>
      <c r="C7" s="6">
        <v>45012</v>
      </c>
      <c r="D7" s="4">
        <v>1393.8</v>
      </c>
      <c r="E7" s="4" t="str">
        <f>VLOOKUP(A7,HOP!A:L,12,0)</f>
        <v>1393.80</v>
      </c>
      <c r="F7" s="4" t="str">
        <f>VLOOKUP(A7,HOP!A:C,3,0)</f>
        <v>3168681</v>
      </c>
      <c r="G7" s="4">
        <f t="shared" si="0"/>
        <v>0</v>
      </c>
      <c r="H7" s="4" t="str">
        <f t="shared" si="1"/>
        <v>，3168681</v>
      </c>
      <c r="I7" s="4" t="str">
        <f>VLOOKUP(A7,HOP!A:U,21,0)</f>
        <v>直连</v>
      </c>
    </row>
    <row r="8" s="4" customFormat="1" spans="1:9">
      <c r="A8" s="5">
        <v>999223354889085</v>
      </c>
      <c r="B8" s="6">
        <v>45011</v>
      </c>
      <c r="C8" s="6">
        <v>45012</v>
      </c>
      <c r="D8" s="4">
        <v>311.08</v>
      </c>
      <c r="E8" s="4" t="str">
        <f>VLOOKUP(A8,HOP!A:L,12,0)</f>
        <v>311.08</v>
      </c>
      <c r="F8" s="4" t="str">
        <f>VLOOKUP(A8,HOP!A:C,3,0)</f>
        <v>3172431</v>
      </c>
      <c r="G8" s="4">
        <f t="shared" si="0"/>
        <v>0</v>
      </c>
      <c r="H8" s="4" t="str">
        <f t="shared" si="1"/>
        <v>，3172431</v>
      </c>
      <c r="I8" s="4" t="str">
        <f>VLOOKUP(A8,HOP!A:U,21,0)</f>
        <v>直连</v>
      </c>
    </row>
    <row r="9" s="4" customFormat="1" hidden="1" spans="1:10">
      <c r="A9" s="8" t="s">
        <v>87</v>
      </c>
      <c r="B9" s="6">
        <v>45011</v>
      </c>
      <c r="C9" s="6">
        <v>45012</v>
      </c>
      <c r="D9" s="4">
        <v>1008</v>
      </c>
      <c r="E9" s="4">
        <v>1008</v>
      </c>
      <c r="F9" s="9" t="s">
        <v>88</v>
      </c>
      <c r="G9" s="4">
        <f t="shared" si="0"/>
        <v>0</v>
      </c>
      <c r="H9" s="4" t="str">
        <f t="shared" si="1"/>
        <v>，202303261106530068</v>
      </c>
      <c r="I9" s="4" t="e">
        <f>VLOOKUP(A9,HOP!A:U,21,0)</f>
        <v>#N/A</v>
      </c>
      <c r="J9" s="4">
        <v>3.26</v>
      </c>
    </row>
    <row r="10" s="4" customFormat="1" spans="1:9">
      <c r="A10" s="5">
        <v>999223360127705</v>
      </c>
      <c r="B10" s="6">
        <v>45011</v>
      </c>
      <c r="C10" s="6">
        <v>45012</v>
      </c>
      <c r="D10" s="4">
        <v>675.69</v>
      </c>
      <c r="E10" s="4" t="str">
        <f>VLOOKUP(A10,HOP!A:L,12,0)</f>
        <v>675.69</v>
      </c>
      <c r="F10" s="4" t="str">
        <f>VLOOKUP(A10,HOP!A:C,3,0)</f>
        <v>3173209</v>
      </c>
      <c r="G10" s="4">
        <f t="shared" si="0"/>
        <v>0</v>
      </c>
      <c r="H10" s="4" t="str">
        <f t="shared" si="1"/>
        <v>，3173209</v>
      </c>
      <c r="I10" s="4" t="str">
        <f>VLOOKUP(A10,HOP!A:U,21,0)</f>
        <v>直连</v>
      </c>
    </row>
    <row r="11" s="4" customFormat="1" spans="1:10">
      <c r="A11" s="8" t="s">
        <v>89</v>
      </c>
      <c r="B11" s="6">
        <v>45007</v>
      </c>
      <c r="C11" s="6">
        <v>45008</v>
      </c>
      <c r="D11" s="4">
        <v>-329</v>
      </c>
      <c r="E11" s="4" t="e">
        <f>VLOOKUP(A11,HOP!A:L,12,0)</f>
        <v>#N/A</v>
      </c>
      <c r="F11" s="4">
        <v>3153417</v>
      </c>
      <c r="G11" s="4" t="e">
        <f t="shared" si="0"/>
        <v>#N/A</v>
      </c>
      <c r="H11" s="4" t="str">
        <f t="shared" si="1"/>
        <v>，3153417</v>
      </c>
      <c r="I11" s="4" t="e">
        <f>VLOOKUP(A11,HOP!A:U,21,0)</f>
        <v>#N/A</v>
      </c>
      <c r="J11" s="4" t="s">
        <v>90</v>
      </c>
    </row>
    <row r="13" spans="4:4">
      <c r="D13" s="4">
        <f>SUM(D2:D12)</f>
        <v>23209.92</v>
      </c>
    </row>
    <row r="17" spans="1:4">
      <c r="A17" s="4" t="s">
        <v>91</v>
      </c>
      <c r="C17" s="4">
        <v>7928</v>
      </c>
      <c r="D17" s="4">
        <v>9027.81</v>
      </c>
    </row>
    <row r="18" spans="1:4">
      <c r="A18" s="4" t="s">
        <v>92</v>
      </c>
      <c r="C18" s="4">
        <v>14273.92</v>
      </c>
      <c r="D18" s="4">
        <v>16254.06</v>
      </c>
    </row>
    <row r="19" spans="1:4">
      <c r="A19" s="4" t="s">
        <v>93</v>
      </c>
      <c r="C19" s="4">
        <v>1008</v>
      </c>
      <c r="D19" s="4">
        <v>1147.83</v>
      </c>
    </row>
    <row r="20" spans="1:4">
      <c r="A20" s="4" t="s">
        <v>94</v>
      </c>
      <c r="C20" s="4">
        <f>SUBTOTAL(9,C17:C19)</f>
        <v>23209.92</v>
      </c>
      <c r="D20" s="4">
        <f>SUBTOTAL(9,D17:D19)</f>
        <v>26429.7</v>
      </c>
    </row>
    <row r="21" spans="1:1">
      <c r="A21" s="4" t="s">
        <v>95</v>
      </c>
    </row>
  </sheetData>
  <autoFilter ref="A1:XFD21">
    <filterColumn colId="8">
      <filters blank="1">
        <filter val="#N/A"/>
        <filter val="直连"/>
      </filters>
    </filterColumn>
    <filterColumn colId="9">
      <filters blank="1">
        <filter val="本期扣款329元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E46" sqref="E46"/>
    </sheetView>
  </sheetViews>
  <sheetFormatPr defaultColWidth="8" defaultRowHeight="12.75"/>
  <cols>
    <col min="1" max="1" width="7.875" style="1" customWidth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999223360127705</v>
      </c>
      <c r="B2" s="1" t="s">
        <v>115</v>
      </c>
      <c r="C2" s="1" t="s">
        <v>116</v>
      </c>
      <c r="D2" s="1" t="s">
        <v>117</v>
      </c>
      <c r="E2" s="1" t="s">
        <v>76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3">
        <v>999223354889085</v>
      </c>
      <c r="B3" s="1" t="s">
        <v>115</v>
      </c>
      <c r="C3" s="1" t="s">
        <v>131</v>
      </c>
      <c r="D3" s="1" t="s">
        <v>132</v>
      </c>
      <c r="E3" s="1" t="s">
        <v>66</v>
      </c>
      <c r="F3" s="1" t="s">
        <v>115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127</v>
      </c>
      <c r="T3" s="1" t="s">
        <v>128</v>
      </c>
      <c r="U3" s="1" t="s">
        <v>129</v>
      </c>
      <c r="V3" s="1" t="s">
        <v>130</v>
      </c>
    </row>
    <row r="4" s="1" customFormat="1" spans="1:22">
      <c r="A4" s="3">
        <v>999223330044896</v>
      </c>
      <c r="B4" s="1" t="s">
        <v>135</v>
      </c>
      <c r="C4" s="1" t="s">
        <v>136</v>
      </c>
      <c r="D4" s="1" t="s">
        <v>137</v>
      </c>
      <c r="E4" s="1" t="s">
        <v>60</v>
      </c>
      <c r="F4" s="1" t="s">
        <v>115</v>
      </c>
      <c r="G4" s="1" t="s">
        <v>118</v>
      </c>
      <c r="H4" s="1" t="s">
        <v>119</v>
      </c>
      <c r="I4" s="1" t="s">
        <v>138</v>
      </c>
      <c r="J4" s="1" t="s">
        <v>121</v>
      </c>
      <c r="K4" s="1" t="s">
        <v>138</v>
      </c>
      <c r="L4" s="1" t="s">
        <v>138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139</v>
      </c>
      <c r="S4" s="1" t="s">
        <v>127</v>
      </c>
      <c r="T4" s="1" t="s">
        <v>128</v>
      </c>
      <c r="U4" s="1" t="s">
        <v>129</v>
      </c>
      <c r="V4" s="1" t="s">
        <v>130</v>
      </c>
    </row>
    <row r="5" s="1" customFormat="1" spans="1:22">
      <c r="A5" s="3">
        <v>999223265881630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144</v>
      </c>
      <c r="G5" s="1" t="s">
        <v>118</v>
      </c>
      <c r="H5" s="1" t="s">
        <v>119</v>
      </c>
      <c r="I5" s="1" t="s">
        <v>145</v>
      </c>
      <c r="J5" s="1" t="s">
        <v>121</v>
      </c>
      <c r="K5" s="1" t="s">
        <v>145</v>
      </c>
      <c r="L5" s="1" t="s">
        <v>145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127</v>
      </c>
      <c r="T5" s="1" t="s">
        <v>128</v>
      </c>
      <c r="U5" s="1" t="s">
        <v>129</v>
      </c>
      <c r="V5" s="1" t="s">
        <v>130</v>
      </c>
    </row>
    <row r="6" s="1" customFormat="1" spans="1:22">
      <c r="A6" s="3">
        <v>999223217871713</v>
      </c>
      <c r="B6" s="1" t="s">
        <v>147</v>
      </c>
      <c r="C6" s="1" t="s">
        <v>148</v>
      </c>
      <c r="D6" s="1" t="s">
        <v>149</v>
      </c>
      <c r="E6" s="1" t="s">
        <v>150</v>
      </c>
      <c r="F6" s="1" t="s">
        <v>151</v>
      </c>
      <c r="G6" s="1" t="s">
        <v>118</v>
      </c>
      <c r="H6" s="1" t="s">
        <v>119</v>
      </c>
      <c r="I6" s="1" t="s">
        <v>152</v>
      </c>
      <c r="J6" s="1" t="s">
        <v>121</v>
      </c>
      <c r="K6" s="1" t="s">
        <v>152</v>
      </c>
      <c r="L6" s="1" t="s">
        <v>152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153</v>
      </c>
      <c r="S6" s="1" t="s">
        <v>127</v>
      </c>
      <c r="T6" s="1" t="s">
        <v>128</v>
      </c>
      <c r="U6" s="1" t="s">
        <v>154</v>
      </c>
      <c r="V6" s="1" t="s">
        <v>130</v>
      </c>
    </row>
    <row r="7" s="1" customFormat="1" spans="1:22">
      <c r="A7" s="3">
        <v>999223206864437</v>
      </c>
      <c r="B7" s="1" t="s">
        <v>147</v>
      </c>
      <c r="C7" s="1" t="s">
        <v>155</v>
      </c>
      <c r="D7" s="1" t="s">
        <v>149</v>
      </c>
      <c r="E7" s="1" t="s">
        <v>156</v>
      </c>
      <c r="F7" s="1" t="s">
        <v>157</v>
      </c>
      <c r="G7" s="1" t="s">
        <v>118</v>
      </c>
      <c r="H7" s="1" t="s">
        <v>119</v>
      </c>
      <c r="I7" s="1" t="s">
        <v>158</v>
      </c>
      <c r="J7" s="1" t="s">
        <v>121</v>
      </c>
      <c r="K7" s="1" t="s">
        <v>158</v>
      </c>
      <c r="L7" s="1" t="s">
        <v>158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159</v>
      </c>
      <c r="S7" s="1" t="s">
        <v>127</v>
      </c>
      <c r="T7" s="1" t="s">
        <v>128</v>
      </c>
      <c r="U7" s="1" t="s">
        <v>154</v>
      </c>
      <c r="V7" s="1" t="s">
        <v>130</v>
      </c>
    </row>
    <row r="8" s="1" customFormat="1" spans="1:22">
      <c r="A8" s="3">
        <v>999223065632497</v>
      </c>
      <c r="B8" s="1" t="s">
        <v>160</v>
      </c>
      <c r="C8" s="1" t="s">
        <v>161</v>
      </c>
      <c r="D8" s="1" t="s">
        <v>162</v>
      </c>
      <c r="E8" s="1" t="s">
        <v>163</v>
      </c>
      <c r="F8" s="1" t="s">
        <v>115</v>
      </c>
      <c r="G8" s="1" t="s">
        <v>118</v>
      </c>
      <c r="H8" s="1" t="s">
        <v>119</v>
      </c>
      <c r="I8" s="1" t="s">
        <v>164</v>
      </c>
      <c r="J8" s="1" t="s">
        <v>121</v>
      </c>
      <c r="K8" s="1" t="s">
        <v>164</v>
      </c>
      <c r="L8" s="1" t="s">
        <v>164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165</v>
      </c>
      <c r="S8" s="1" t="s">
        <v>127</v>
      </c>
      <c r="T8" s="1" t="s">
        <v>128</v>
      </c>
      <c r="U8" s="1" t="s">
        <v>129</v>
      </c>
      <c r="V8" s="1" t="s">
        <v>130</v>
      </c>
    </row>
    <row r="9" s="1" customFormat="1" spans="1:22">
      <c r="A9" s="3">
        <v>23028942966</v>
      </c>
      <c r="B9" s="1" t="s">
        <v>166</v>
      </c>
      <c r="C9" s="1" t="s">
        <v>167</v>
      </c>
      <c r="D9" s="1" t="s">
        <v>162</v>
      </c>
      <c r="E9" s="1" t="s">
        <v>168</v>
      </c>
      <c r="F9" s="1" t="s">
        <v>151</v>
      </c>
      <c r="G9" s="1" t="s">
        <v>118</v>
      </c>
      <c r="H9" s="1" t="s">
        <v>119</v>
      </c>
      <c r="I9" s="1" t="s">
        <v>169</v>
      </c>
      <c r="J9" s="1" t="s">
        <v>121</v>
      </c>
      <c r="K9" s="1" t="s">
        <v>169</v>
      </c>
      <c r="L9" s="1" t="s">
        <v>169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170</v>
      </c>
      <c r="S9" s="1" t="s">
        <v>127</v>
      </c>
      <c r="T9" s="1" t="s">
        <v>128</v>
      </c>
      <c r="U9" s="1" t="s">
        <v>129</v>
      </c>
      <c r="V9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2023-04-11T02:08:00Z</dcterms:created>
  <dcterms:modified xsi:type="dcterms:W3CDTF">2023-04-14T09:07:23Z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7202FE32294A4B08A93FFA1734423604_12</vt:lpwstr>
  </property>
  <property fmtid="{D5CDD505-2E9C-101B-9397-08002B2CF9AE}" pid="3" name="KSOProductBuildVer">
    <vt:lpwstr>2052-11.1.0.14036</vt:lpwstr>
  </property>
</Properties>
</file>