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<sst xmlns="http://schemas.openxmlformats.org/spreadsheetml/2006/main" count="391" uniqueCount="171">
  <si>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</si>
  <si>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</si>
  <si>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</si>
  <si>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</si>
  <si>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</si>
  <si>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</si>
  <si>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</si>
  <si>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</si>
  <si>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</si>
  <si>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</si>
  <si>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</si>
  <si>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</si>
  <si>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</si>
  <si>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</si>
  <si>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</si>
  <si>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</si>
  <si>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</si>
  <si>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</si>
  <si>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</si>
  <si>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</si>
  <si>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</si>
  <si>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</si>
  <si>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</si>
  <si>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</si>
  <si>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</si>
  <si>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999223195117230	</t>
  </si>
  <si>
    <t>Ctrip</t>
  </si>
  <si>
    <t>正常</t>
  </si>
  <si>
    <t>[香港]千禧新世界香港酒店(New World Millennium Hong Kong Hotel)(80247374)</t>
  </si>
  <si>
    <t>海景客房&lt;至多8间&gt;&lt;2人入住&gt;</t>
  </si>
  <si>
    <t>CNY</t>
  </si>
  <si>
    <t>LAU/YAN TING</t>
  </si>
  <si>
    <t>CA13744230419CNY</t>
  </si>
  <si>
    <t>未提现</t>
  </si>
  <si>
    <t>携程开票</t>
  </si>
  <si>
    <t xml:space="preserve">3137094	</t>
  </si>
  <si>
    <t xml:space="preserve">酒店前台高女士确认订单	</t>
  </si>
  <si>
    <t xml:space="preserve">999223302024494	</t>
  </si>
  <si>
    <t>[福州]海友酒店(福州交通路医科大学店)(80247837)</t>
  </si>
  <si>
    <t>大床房(无窗)&lt;至多8间&gt;&lt;2人入住&gt;</t>
  </si>
  <si>
    <t>穆楠</t>
  </si>
  <si>
    <t xml:space="preserve">3163353	</t>
  </si>
  <si>
    <t xml:space="preserve">R3500045112202537001	</t>
  </si>
  <si>
    <t xml:space="preserve">999223335908803	</t>
  </si>
  <si>
    <t>[北京]海友酒店(北京交通大学店)(93873776)</t>
  </si>
  <si>
    <t>零压大床房&lt;至多8间&gt;&lt;2人入住&gt;</t>
  </si>
  <si>
    <t>高小辉</t>
  </si>
  <si>
    <t xml:space="preserve">3169580	</t>
  </si>
  <si>
    <t xml:space="preserve">R1000444112388117001	</t>
  </si>
  <si>
    <t xml:space="preserve">999223370901987	</t>
  </si>
  <si>
    <t>[成都]德馨客栈(成都骡马市地铁站店)(76295682)</t>
  </si>
  <si>
    <t>经济标间&lt;至多8间&gt;&lt;2人入住&gt;</t>
  </si>
  <si>
    <t>武谈林</t>
  </si>
  <si>
    <t xml:space="preserve">3175248	</t>
  </si>
  <si>
    <t xml:space="preserve">032704	</t>
  </si>
  <si>
    <t xml:space="preserve">999223408541509	</t>
  </si>
  <si>
    <t>[深圳]海友酒店(深圳上梅林地铁站店)(93871979)</t>
  </si>
  <si>
    <t>伯磊</t>
  </si>
  <si>
    <t xml:space="preserve">3182842	</t>
  </si>
  <si>
    <t xml:space="preserve">R5180491112880043001	</t>
  </si>
  <si>
    <t>取消</t>
  </si>
  <si>
    <t xml:space="preserve">999223462848621	</t>
  </si>
  <si>
    <t>[北京]格林豪泰(北京通州土桥地铁站店)(68610654)</t>
  </si>
  <si>
    <t>双床房&lt;2人入住&gt;&lt;早餐&gt;</t>
  </si>
  <si>
    <t>王天轶</t>
  </si>
  <si>
    <t xml:space="preserve">3193740	</t>
  </si>
  <si>
    <t xml:space="preserve">(GRT)84869086;	</t>
  </si>
  <si>
    <t xml:space="preserve">999223468643451	</t>
  </si>
  <si>
    <t>[道真]道真两江假日丽呈酒店(82807418)</t>
  </si>
  <si>
    <t>高级双床房&lt;至多8间&gt;&lt;90天内可预订&gt;&lt;2人入住&gt;&lt;早餐&gt;</t>
  </si>
  <si>
    <t>郑晶晶</t>
  </si>
  <si>
    <t xml:space="preserve">3194391	</t>
  </si>
  <si>
    <t xml:space="preserve">4571615	</t>
  </si>
  <si>
    <t xml:space="preserve">999223469183872	</t>
  </si>
  <si>
    <t>韩贞强</t>
  </si>
  <si>
    <t xml:space="preserve">3194520	</t>
  </si>
  <si>
    <t xml:space="preserve">4571905	</t>
  </si>
  <si>
    <t xml:space="preserve">999223474775671	</t>
  </si>
  <si>
    <t>邹德星</t>
  </si>
  <si>
    <t xml:space="preserve">3195731	</t>
  </si>
  <si>
    <t xml:space="preserve">4575668	</t>
  </si>
  <si>
    <t xml:space="preserve">999223475320911	</t>
  </si>
  <si>
    <t>[深圳]深圳圣淘沙酒店(翡翠店)(82340268)</t>
  </si>
  <si>
    <t>精品大床房&lt;至多8间&gt;&lt;2人入住&gt;</t>
  </si>
  <si>
    <t>张秋镇</t>
  </si>
  <si>
    <t xml:space="preserve">3195908	</t>
  </si>
  <si>
    <t xml:space="preserve">	</t>
  </si>
  <si>
    <t xml:space="preserve">999223425174909	</t>
  </si>
  <si>
    <t>退单</t>
  </si>
  <si>
    <t>[三亚]三亚湾红树林度假世界(皇后棕酒店)(80244062)</t>
  </si>
  <si>
    <t>城市景观双床房&lt;至多8间&gt;&lt;2人入住&gt;</t>
  </si>
  <si>
    <t>钟荣</t>
  </si>
  <si>
    <t xml:space="preserve">3186312	</t>
  </si>
  <si>
    <t>，</t>
  </si>
  <si>
    <t>999223425174909</t>
  </si>
  <si>
    <t>999223425174909此单多收832元退回</t>
  </si>
  <si>
    <t>5534 CNY</t>
  </si>
  <si>
    <t>A230419092014481</t>
  </si>
  <si>
    <t>A2304190920433605</t>
  </si>
  <si>
    <t>总计：5534元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</si>
  <si>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</si>
  <si>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</si>
  <si>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</si>
  <si>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</si>
  <si>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</si>
  <si>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</si>
  <si>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</si>
  <si>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</si>
  <si>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</si>
  <si>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</si>
  <si>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</si>
  <si>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</si>
  <si>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</si>
  <si>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</si>
  <si>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</si>
  <si>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</si>
  <si>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</si>
  <si>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</si>
  <si>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</si>
  <si>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2023-04-03</t>
  </si>
  <si>
    <t>3195908</t>
  </si>
  <si>
    <t>深圳圣淘沙酒店(翡翠店)</t>
  </si>
  <si>
    <t>2023-04-04</t>
  </si>
  <si>
    <t>退房日月结</t>
  </si>
  <si>
    <t>424.00</t>
  </si>
  <si>
    <t>RMB</t>
  </si>
  <si>
    <t>0</t>
  </si>
  <si>
    <t>0.00</t>
  </si>
  <si>
    <t>携程汇登国内直连</t>
  </si>
  <si>
    <t>01.011264</t>
  </si>
  <si>
    <t>2023-04-03 22:36:10</t>
  </si>
  <si>
    <t>否</t>
  </si>
  <si>
    <t>广州汇登信息科技有限公司</t>
  </si>
  <si>
    <t>直连</t>
  </si>
  <si>
    <t>中国</t>
  </si>
  <si>
    <t>3195731</t>
  </si>
  <si>
    <t>道真两江假日丽呈酒店</t>
  </si>
  <si>
    <t>246.00</t>
  </si>
  <si>
    <t>2023-04-03 21:30:37</t>
  </si>
  <si>
    <t>3194520</t>
  </si>
  <si>
    <t>2023-04-03 13:45:56</t>
  </si>
  <si>
    <t>3194391</t>
  </si>
  <si>
    <t>2023-04-03 13:08:46</t>
  </si>
  <si>
    <t>3193740</t>
  </si>
  <si>
    <t>格林豪泰(北京通州土桥地铁站店)</t>
  </si>
  <si>
    <t>278.00</t>
  </si>
  <si>
    <t>2023-04-03 09:15:36</t>
  </si>
  <si>
    <t>2023-03-27</t>
  </si>
  <si>
    <t>3175248</t>
  </si>
  <si>
    <t>德馨客栈(成都骡马市地铁站店)</t>
  </si>
  <si>
    <t>2023-04-02</t>
  </si>
  <si>
    <t>180.00</t>
  </si>
  <si>
    <t>2023-03-27 13:20:16</t>
  </si>
  <si>
    <t>2023-03-24</t>
  </si>
  <si>
    <t>3169580</t>
  </si>
  <si>
    <t>海友酒店(北京交通大学店)</t>
  </si>
  <si>
    <t>2023-03-31</t>
  </si>
  <si>
    <t>1707.00</t>
  </si>
  <si>
    <t>2023-03-24 18:55:19</t>
  </si>
  <si>
    <t>2023-03-22</t>
  </si>
  <si>
    <t>3163353</t>
  </si>
  <si>
    <t>海友酒店(福州交通路医科大学店)</t>
  </si>
  <si>
    <t>2023-03-28</t>
  </si>
  <si>
    <t>1085.00</t>
  </si>
  <si>
    <t>2023-03-22 15:22:19</t>
  </si>
  <si>
    <t>2023-03-15</t>
  </si>
  <si>
    <t>3137094</t>
  </si>
  <si>
    <t>千禧新世界香港酒店</t>
  </si>
  <si>
    <t>LAU YAN TING</t>
  </si>
  <si>
    <t>1954.00</t>
  </si>
  <si>
    <t>2023-03-15 13:50:35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</si>
</sst>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45019</v>
      </c>
      <c r="G2" s="6">
        <v>45020</v>
      </c>
      <c r="H2" s="4">
        <v>1</v>
      </c>
      <c r="I2" s="4">
        <v>1</v>
      </c>
      <c r="J2" s="4">
        <v>1</v>
      </c>
      <c r="K2" s="4" t="s">
        <v>30</v>
      </c>
      <c r="L2" s="4">
        <v>1954</v>
      </c>
      <c r="M2" s="4">
        <v>1954</v>
      </c>
      <c r="N2" s="4" t="s">
        <v>31</v>
      </c>
      <c r="O2" s="4" t="s">
        <v>32</v>
      </c>
      <c r="P2" s="4" t="s">
        <v>33</v>
      </c>
      <c r="Q2" s="4">
        <v>0</v>
      </c>
      <c r="R2" s="7">
        <v>45000</v>
      </c>
      <c r="S2" s="6">
        <v>45035</v>
      </c>
      <c r="T2" s="4" t="s">
        <v>34</v>
      </c>
      <c r="U2" s="4">
        <v>1954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45013</v>
      </c>
      <c r="G3" s="6">
        <v>45020</v>
      </c>
      <c r="H3" s="4">
        <v>1</v>
      </c>
      <c r="I3" s="4">
        <v>7</v>
      </c>
      <c r="J3" s="4">
        <v>7</v>
      </c>
      <c r="K3" s="4" t="s">
        <v>30</v>
      </c>
      <c r="L3" s="4">
        <v>1085</v>
      </c>
      <c r="M3" s="4">
        <v>1085</v>
      </c>
      <c r="N3" s="4" t="s">
        <v>40</v>
      </c>
      <c r="O3" s="4" t="s">
        <v>32</v>
      </c>
      <c r="P3" s="4" t="s">
        <v>33</v>
      </c>
      <c r="Q3" s="4">
        <v>0</v>
      </c>
      <c r="R3" s="7">
        <v>45007</v>
      </c>
      <c r="S3" s="6">
        <v>45035</v>
      </c>
      <c r="T3" s="4" t="s">
        <v>34</v>
      </c>
      <c r="U3" s="4">
        <v>1085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45016</v>
      </c>
      <c r="G4" s="6">
        <v>45020</v>
      </c>
      <c r="H4" s="4">
        <v>1</v>
      </c>
      <c r="I4" s="4">
        <v>4</v>
      </c>
      <c r="J4" s="4">
        <v>4</v>
      </c>
      <c r="K4" s="4" t="s">
        <v>30</v>
      </c>
      <c r="L4" s="4">
        <v>1707</v>
      </c>
      <c r="M4" s="4">
        <v>1707</v>
      </c>
      <c r="N4" s="4" t="s">
        <v>46</v>
      </c>
      <c r="O4" s="4" t="s">
        <v>32</v>
      </c>
      <c r="P4" s="4" t="s">
        <v>33</v>
      </c>
      <c r="Q4" s="4">
        <v>0</v>
      </c>
      <c r="R4" s="7">
        <v>45009</v>
      </c>
      <c r="S4" s="6">
        <v>45035</v>
      </c>
      <c r="T4" s="4" t="s">
        <v>34</v>
      </c>
      <c r="U4" s="4">
        <v>1707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45018</v>
      </c>
      <c r="G5" s="6">
        <v>45020</v>
      </c>
      <c r="H5" s="4">
        <v>1</v>
      </c>
      <c r="I5" s="4">
        <v>2</v>
      </c>
      <c r="J5" s="4">
        <v>2</v>
      </c>
      <c r="K5" s="4" t="s">
        <v>30</v>
      </c>
      <c r="L5" s="4">
        <v>180</v>
      </c>
      <c r="M5" s="4">
        <v>180</v>
      </c>
      <c r="N5" s="4" t="s">
        <v>52</v>
      </c>
      <c r="O5" s="4" t="s">
        <v>32</v>
      </c>
      <c r="P5" s="4" t="s">
        <v>33</v>
      </c>
      <c r="Q5" s="4">
        <v>0</v>
      </c>
      <c r="R5" s="7">
        <v>45012</v>
      </c>
      <c r="S5" s="6">
        <v>45035</v>
      </c>
      <c r="T5" s="4" t="s">
        <v>34</v>
      </c>
      <c r="U5" s="4">
        <v>180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39</v>
      </c>
      <c r="F6" s="6">
        <v>45017</v>
      </c>
      <c r="G6" s="6">
        <v>45020</v>
      </c>
      <c r="H6" s="4">
        <v>1</v>
      </c>
      <c r="I6" s="4">
        <v>3</v>
      </c>
      <c r="J6" s="4">
        <v>3</v>
      </c>
      <c r="K6" s="4" t="s">
        <v>30</v>
      </c>
      <c r="L6" s="4">
        <v>505</v>
      </c>
      <c r="M6" s="4">
        <v>505</v>
      </c>
      <c r="N6" s="4" t="s">
        <v>57</v>
      </c>
      <c r="O6" s="4" t="s">
        <v>32</v>
      </c>
      <c r="P6" s="4" t="s">
        <v>33</v>
      </c>
      <c r="Q6" s="4">
        <v>0</v>
      </c>
      <c r="R6" s="7">
        <v>45015</v>
      </c>
      <c r="S6" s="6">
        <v>45035</v>
      </c>
      <c r="T6" s="4" t="s">
        <v>34</v>
      </c>
      <c r="U6" s="4">
        <v>505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56</v>
      </c>
      <c r="E7" s="4" t="s">
        <v>39</v>
      </c>
      <c r="F7" s="6">
        <v>45017</v>
      </c>
      <c r="G7" s="6">
        <v>45020</v>
      </c>
      <c r="H7" s="4">
        <v>1</v>
      </c>
      <c r="I7" s="4">
        <v>3</v>
      </c>
      <c r="J7" s="4">
        <v>3</v>
      </c>
      <c r="K7" s="4" t="s">
        <v>30</v>
      </c>
      <c r="L7" s="4">
        <v>-505</v>
      </c>
      <c r="M7" s="4">
        <v>-505</v>
      </c>
      <c r="N7" s="4" t="s">
        <v>57</v>
      </c>
      <c r="O7" s="4" t="s">
        <v>32</v>
      </c>
      <c r="P7" s="4" t="s">
        <v>33</v>
      </c>
      <c r="Q7" s="4">
        <v>0</v>
      </c>
      <c r="R7" s="7">
        <v>45015</v>
      </c>
      <c r="S7" s="6">
        <v>45035</v>
      </c>
      <c r="T7" s="4" t="s">
        <v>34</v>
      </c>
      <c r="U7" s="4">
        <v>-505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45019</v>
      </c>
      <c r="G8" s="6">
        <v>45020</v>
      </c>
      <c r="H8" s="4">
        <v>1</v>
      </c>
      <c r="I8" s="4">
        <v>1</v>
      </c>
      <c r="J8" s="4">
        <v>1</v>
      </c>
      <c r="K8" s="4" t="s">
        <v>30</v>
      </c>
      <c r="L8" s="4">
        <v>278</v>
      </c>
      <c r="M8" s="4">
        <v>278</v>
      </c>
      <c r="N8" s="4" t="s">
        <v>64</v>
      </c>
      <c r="O8" s="4" t="s">
        <v>32</v>
      </c>
      <c r="P8" s="4" t="s">
        <v>33</v>
      </c>
      <c r="Q8" s="4">
        <v>0</v>
      </c>
      <c r="R8" s="7">
        <v>45019</v>
      </c>
      <c r="S8" s="6">
        <v>45035</v>
      </c>
      <c r="T8" s="4" t="s">
        <v>34</v>
      </c>
      <c r="U8" s="4">
        <v>278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45019</v>
      </c>
      <c r="G9" s="6">
        <v>45020</v>
      </c>
      <c r="H9" s="4">
        <v>1</v>
      </c>
      <c r="I9" s="4">
        <v>1</v>
      </c>
      <c r="J9" s="4">
        <v>1</v>
      </c>
      <c r="K9" s="4" t="s">
        <v>30</v>
      </c>
      <c r="L9" s="4">
        <v>246</v>
      </c>
      <c r="M9" s="4">
        <v>246</v>
      </c>
      <c r="N9" s="4" t="s">
        <v>70</v>
      </c>
      <c r="O9" s="4" t="s">
        <v>32</v>
      </c>
      <c r="P9" s="4" t="s">
        <v>33</v>
      </c>
      <c r="Q9" s="4">
        <v>0</v>
      </c>
      <c r="R9" s="7">
        <v>45019</v>
      </c>
      <c r="S9" s="6">
        <v>45035</v>
      </c>
      <c r="T9" s="4" t="s">
        <v>34</v>
      </c>
      <c r="U9" s="4">
        <v>246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45019</v>
      </c>
      <c r="G10" s="6">
        <v>45020</v>
      </c>
      <c r="H10" s="4">
        <v>1</v>
      </c>
      <c r="I10" s="4">
        <v>1</v>
      </c>
      <c r="J10" s="4">
        <v>1</v>
      </c>
      <c r="K10" s="4" t="s">
        <v>30</v>
      </c>
      <c r="L10" s="4">
        <v>246</v>
      </c>
      <c r="M10" s="4">
        <v>246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45019</v>
      </c>
      <c r="S10" s="6">
        <v>45035</v>
      </c>
      <c r="T10" s="4" t="s">
        <v>34</v>
      </c>
      <c r="U10" s="4">
        <v>246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45019</v>
      </c>
      <c r="G11" s="6">
        <v>45020</v>
      </c>
      <c r="H11" s="4">
        <v>1</v>
      </c>
      <c r="I11" s="4">
        <v>1</v>
      </c>
      <c r="J11" s="4">
        <v>1</v>
      </c>
      <c r="K11" s="4" t="s">
        <v>30</v>
      </c>
      <c r="L11" s="4">
        <v>246</v>
      </c>
      <c r="M11" s="4">
        <v>246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45019</v>
      </c>
      <c r="S11" s="6">
        <v>45035</v>
      </c>
      <c r="T11" s="4" t="s">
        <v>34</v>
      </c>
      <c r="U11" s="4">
        <v>246</v>
      </c>
      <c r="V11" s="4">
        <v>0</v>
      </c>
      <c r="W11" s="4">
        <v>0</v>
      </c>
      <c r="X11" s="4" t="s">
        <v>79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45019</v>
      </c>
      <c r="G12" s="6">
        <v>45020</v>
      </c>
      <c r="H12" s="4">
        <v>1</v>
      </c>
      <c r="I12" s="4">
        <v>1</v>
      </c>
      <c r="J12" s="4">
        <v>1</v>
      </c>
      <c r="K12" s="4" t="s">
        <v>30</v>
      </c>
      <c r="L12" s="4">
        <v>424</v>
      </c>
      <c r="M12" s="4">
        <v>424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45019</v>
      </c>
      <c r="S12" s="6">
        <v>45035</v>
      </c>
      <c r="T12" s="4" t="s">
        <v>34</v>
      </c>
      <c r="U12" s="4">
        <v>424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88</v>
      </c>
      <c r="D13" s="4" t="s">
        <v>89</v>
      </c>
      <c r="E13" s="4" t="s">
        <v>90</v>
      </c>
      <c r="F13" s="6">
        <v>45016</v>
      </c>
      <c r="G13" s="6">
        <v>45017</v>
      </c>
      <c r="H13" s="4">
        <v>1</v>
      </c>
      <c r="I13" s="4">
        <v>1</v>
      </c>
      <c r="J13" s="4">
        <v>1</v>
      </c>
      <c r="K13" s="4" t="s">
        <v>30</v>
      </c>
      <c r="L13" s="4">
        <v>-832</v>
      </c>
      <c r="M13" s="4">
        <v>-832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45016.5592013889</v>
      </c>
      <c r="S13" s="6">
        <v>45035</v>
      </c>
      <c r="T13" s="4" t="s">
        <v>34</v>
      </c>
      <c r="U13" s="4">
        <v>-832</v>
      </c>
      <c r="V13" s="4">
        <v>0</v>
      </c>
      <c r="W13" s="4">
        <v>0</v>
      </c>
      <c r="X13" s="4" t="s">
        <v>92</v>
      </c>
      <c r="Y13" s="4" t="s">
        <v>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"/>
  <sheetViews>
    <sheetView tabSelected="1" workbookViewId="0">
      <selection activeCell="A20" sqref="A20:C22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999223195117230</v>
      </c>
      <c r="B2" s="6">
        <v>45019</v>
      </c>
      <c r="C2" s="6">
        <v>45020</v>
      </c>
      <c r="D2" s="4">
        <v>1954</v>
      </c>
      <c r="E2" s="4" t="str">
        <f>VLOOKUP(A2,HOP!A:L,12,0)</f>
        <v>1954.00</v>
      </c>
      <c r="F2" s="4" t="str">
        <f>VLOOKUP(A2,HOP!A:C,3,0)</f>
        <v>3137094</v>
      </c>
      <c r="G2" s="4">
        <f>D2-E2</f>
        <v>0</v>
      </c>
      <c r="H2" s="4" t="str">
        <f>$H$1&amp;F2</f>
        <v>，3137094</v>
      </c>
      <c r="I2" s="4" t="str">
        <f>VLOOKUP(A2,HOP!A:U,21,0)</f>
        <v>直连</v>
      </c>
    </row>
    <row r="3" s="4" customFormat="1" spans="1:9">
      <c r="A3" s="5">
        <v>999223302024494</v>
      </c>
      <c r="B3" s="6">
        <v>45013</v>
      </c>
      <c r="C3" s="6">
        <v>45020</v>
      </c>
      <c r="D3" s="4">
        <v>1085</v>
      </c>
      <c r="E3" s="4" t="str">
        <f>VLOOKUP(A3,HOP!A:L,12,0)</f>
        <v>1085.00</v>
      </c>
      <c r="F3" s="4" t="str">
        <f>VLOOKUP(A3,HOP!A:C,3,0)</f>
        <v>3163353</v>
      </c>
      <c r="G3" s="4">
        <f t="shared" ref="G3:G12" si="0">D3-E3</f>
        <v>0</v>
      </c>
      <c r="H3" s="4" t="str">
        <f t="shared" ref="H3:H12" si="1">$H$1&amp;F3</f>
        <v>，3163353</v>
      </c>
      <c r="I3" s="4" t="str">
        <f>VLOOKUP(A3,HOP!A:U,21,0)</f>
        <v>直连</v>
      </c>
    </row>
    <row r="4" s="4" customFormat="1" spans="1:9">
      <c r="A4" s="5">
        <v>999223335908803</v>
      </c>
      <c r="B4" s="6">
        <v>45016</v>
      </c>
      <c r="C4" s="6">
        <v>45020</v>
      </c>
      <c r="D4" s="4">
        <v>1707</v>
      </c>
      <c r="E4" s="4" t="str">
        <f>VLOOKUP(A4,HOP!A:L,12,0)</f>
        <v>1707.00</v>
      </c>
      <c r="F4" s="4" t="str">
        <f>VLOOKUP(A4,HOP!A:C,3,0)</f>
        <v>3169580</v>
      </c>
      <c r="G4" s="4">
        <f t="shared" si="0"/>
        <v>0</v>
      </c>
      <c r="H4" s="4" t="str">
        <f t="shared" si="1"/>
        <v>，3169580</v>
      </c>
      <c r="I4" s="4" t="str">
        <f>VLOOKUP(A4,HOP!A:U,21,0)</f>
        <v>直连</v>
      </c>
    </row>
    <row r="5" s="4" customFormat="1" spans="1:9">
      <c r="A5" s="5">
        <v>999223370901987</v>
      </c>
      <c r="B5" s="6">
        <v>45018</v>
      </c>
      <c r="C5" s="6">
        <v>45020</v>
      </c>
      <c r="D5" s="4">
        <v>180</v>
      </c>
      <c r="E5" s="4" t="str">
        <f>VLOOKUP(A5,HOP!A:L,12,0)</f>
        <v>180.00</v>
      </c>
      <c r="F5" s="4" t="str">
        <f>VLOOKUP(A5,HOP!A:C,3,0)</f>
        <v>3175248</v>
      </c>
      <c r="G5" s="4">
        <f t="shared" si="0"/>
        <v>0</v>
      </c>
      <c r="H5" s="4" t="str">
        <f t="shared" si="1"/>
        <v>，3175248</v>
      </c>
      <c r="I5" s="4" t="str">
        <f>VLOOKUP(A5,HOP!A:U,21,0)</f>
        <v>直连</v>
      </c>
    </row>
    <row r="6" s="4" customFormat="1" hidden="1" spans="1:9">
      <c r="A6" s="5">
        <v>999223408541509</v>
      </c>
      <c r="B6" s="6">
        <v>45017</v>
      </c>
      <c r="C6" s="6">
        <v>45020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999223462848621</v>
      </c>
      <c r="B7" s="6">
        <v>45019</v>
      </c>
      <c r="C7" s="6">
        <v>45020</v>
      </c>
      <c r="D7" s="4">
        <v>278</v>
      </c>
      <c r="E7" s="4" t="str">
        <f>VLOOKUP(A7,HOP!A:L,12,0)</f>
        <v>278.00</v>
      </c>
      <c r="F7" s="4" t="str">
        <f>VLOOKUP(A7,HOP!A:C,3,0)</f>
        <v>3193740</v>
      </c>
      <c r="G7" s="4">
        <f t="shared" si="0"/>
        <v>0</v>
      </c>
      <c r="H7" s="4" t="str">
        <f t="shared" si="1"/>
        <v>，3193740</v>
      </c>
      <c r="I7" s="4" t="str">
        <f>VLOOKUP(A7,HOP!A:U,21,0)</f>
        <v>直连</v>
      </c>
    </row>
    <row r="8" s="4" customFormat="1" spans="1:9">
      <c r="A8" s="5">
        <v>999223468643451</v>
      </c>
      <c r="B8" s="6">
        <v>45019</v>
      </c>
      <c r="C8" s="6">
        <v>45020</v>
      </c>
      <c r="D8" s="4">
        <v>246</v>
      </c>
      <c r="E8" s="4" t="str">
        <f>VLOOKUP(A8,HOP!A:L,12,0)</f>
        <v>246.00</v>
      </c>
      <c r="F8" s="4" t="str">
        <f>VLOOKUP(A8,HOP!A:C,3,0)</f>
        <v>3194391</v>
      </c>
      <c r="G8" s="4">
        <f t="shared" si="0"/>
        <v>0</v>
      </c>
      <c r="H8" s="4" t="str">
        <f t="shared" si="1"/>
        <v>，3194391</v>
      </c>
      <c r="I8" s="4" t="str">
        <f>VLOOKUP(A8,HOP!A:U,21,0)</f>
        <v>直连</v>
      </c>
    </row>
    <row r="9" s="4" customFormat="1" spans="1:9">
      <c r="A9" s="5">
        <v>999223469183872</v>
      </c>
      <c r="B9" s="6">
        <v>45019</v>
      </c>
      <c r="C9" s="6">
        <v>45020</v>
      </c>
      <c r="D9" s="4">
        <v>246</v>
      </c>
      <c r="E9" s="4" t="str">
        <f>VLOOKUP(A9,HOP!A:L,12,0)</f>
        <v>246.00</v>
      </c>
      <c r="F9" s="4" t="str">
        <f>VLOOKUP(A9,HOP!A:C,3,0)</f>
        <v>3194520</v>
      </c>
      <c r="G9" s="4">
        <f t="shared" si="0"/>
        <v>0</v>
      </c>
      <c r="H9" s="4" t="str">
        <f t="shared" si="1"/>
        <v>，3194520</v>
      </c>
      <c r="I9" s="4" t="str">
        <f>VLOOKUP(A9,HOP!A:U,21,0)</f>
        <v>直连</v>
      </c>
    </row>
    <row r="10" s="4" customFormat="1" spans="1:9">
      <c r="A10" s="5">
        <v>999223474775671</v>
      </c>
      <c r="B10" s="6">
        <v>45019</v>
      </c>
      <c r="C10" s="6">
        <v>45020</v>
      </c>
      <c r="D10" s="4">
        <v>246</v>
      </c>
      <c r="E10" s="4" t="str">
        <f>VLOOKUP(A10,HOP!A:L,12,0)</f>
        <v>246.00</v>
      </c>
      <c r="F10" s="4" t="str">
        <f>VLOOKUP(A10,HOP!A:C,3,0)</f>
        <v>3195731</v>
      </c>
      <c r="G10" s="4">
        <f t="shared" si="0"/>
        <v>0</v>
      </c>
      <c r="H10" s="4" t="str">
        <f t="shared" si="1"/>
        <v>，3195731</v>
      </c>
      <c r="I10" s="4" t="str">
        <f>VLOOKUP(A10,HOP!A:U,21,0)</f>
        <v>直连</v>
      </c>
    </row>
    <row r="11" s="4" customFormat="1" spans="1:9">
      <c r="A11" s="5">
        <v>999223475320911</v>
      </c>
      <c r="B11" s="6">
        <v>45019</v>
      </c>
      <c r="C11" s="6">
        <v>45020</v>
      </c>
      <c r="D11" s="4">
        <v>424</v>
      </c>
      <c r="E11" s="4" t="str">
        <f>VLOOKUP(A11,HOP!A:L,12,0)</f>
        <v>424.00</v>
      </c>
      <c r="F11" s="4" t="str">
        <f>VLOOKUP(A11,HOP!A:C,3,0)</f>
        <v>3195908</v>
      </c>
      <c r="G11" s="4">
        <f t="shared" si="0"/>
        <v>0</v>
      </c>
      <c r="H11" s="4" t="str">
        <f t="shared" si="1"/>
        <v>，3195908</v>
      </c>
      <c r="I11" s="4" t="str">
        <f>VLOOKUP(A11,HOP!A:U,21,0)</f>
        <v>直连</v>
      </c>
    </row>
    <row r="12" s="4" customFormat="1" spans="1:10">
      <c r="A12" s="8" t="s">
        <v>94</v>
      </c>
      <c r="B12" s="6">
        <v>45016</v>
      </c>
      <c r="C12" s="6">
        <v>45017</v>
      </c>
      <c r="D12" s="4">
        <v>-832</v>
      </c>
      <c r="E12" s="4" t="e">
        <f>VLOOKUP(A12,HOP!A:L,12,0)</f>
        <v>#N/A</v>
      </c>
      <c r="F12" s="4">
        <v>3186312</v>
      </c>
      <c r="G12" s="4" t="e">
        <f t="shared" si="0"/>
        <v>#N/A</v>
      </c>
      <c r="H12" s="4" t="str">
        <f t="shared" si="1"/>
        <v>，3186312</v>
      </c>
      <c r="I12" s="4" t="e">
        <f>VLOOKUP(A12,HOP!A:U,21,0)</f>
        <v>#N/A</v>
      </c>
      <c r="J12" s="4" t="s">
        <v>95</v>
      </c>
    </row>
    <row r="14" spans="4:4">
      <c r="D14" s="4">
        <f>SUM(D2:D13)</f>
        <v>5534</v>
      </c>
    </row>
    <row r="15" spans="4:4">
      <c r="D15" s="4" t="s">
        <v>96</v>
      </c>
    </row>
    <row r="20" spans="1:3">
      <c r="A20" s="4" t="s">
        <v>97</v>
      </c>
      <c r="C20" s="4">
        <v>6366</v>
      </c>
    </row>
    <row r="21" spans="1:3">
      <c r="A21" s="4" t="s">
        <v>98</v>
      </c>
      <c r="C21" s="4">
        <v>-832</v>
      </c>
    </row>
    <row r="22" spans="1:3">
      <c r="A22" s="4" t="s">
        <v>99</v>
      </c>
      <c r="C22" s="4">
        <f>SUBTOTAL(9,C20:C21)</f>
        <v>5534</v>
      </c>
    </row>
  </sheetData>
  <autoFilter ref="A1:X12">
    <filterColumn colId="3">
      <filters>
        <filter val="180"/>
        <filter val="-832"/>
        <filter val="424"/>
        <filter val="1954"/>
        <filter val="1085"/>
        <filter val="246"/>
        <filter val="1707"/>
        <filter val="2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103</v>
      </c>
      <c r="E1" s="2" t="s">
        <v>13</v>
      </c>
      <c r="F1" s="2" t="s">
        <v>5</v>
      </c>
      <c r="G1" s="2" t="s">
        <v>6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2" t="s">
        <v>111</v>
      </c>
      <c r="P1" s="2" t="s">
        <v>112</v>
      </c>
      <c r="Q1" s="2" t="s">
        <v>113</v>
      </c>
      <c r="R1" s="2" t="s">
        <v>114</v>
      </c>
      <c r="S1" s="2" t="s">
        <v>115</v>
      </c>
      <c r="T1" s="2" t="s">
        <v>116</v>
      </c>
      <c r="U1" s="2" t="s">
        <v>117</v>
      </c>
      <c r="V1" s="2" t="s">
        <v>118</v>
      </c>
    </row>
    <row r="2" s="1" customFormat="1" spans="1:22">
      <c r="A2" s="3">
        <v>999223475320911</v>
      </c>
      <c r="B2" s="1" t="s">
        <v>119</v>
      </c>
      <c r="C2" s="1" t="s">
        <v>120</v>
      </c>
      <c r="D2" s="1" t="s">
        <v>121</v>
      </c>
      <c r="E2" s="1" t="s">
        <v>84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999223474775671</v>
      </c>
      <c r="B3" s="1" t="s">
        <v>119</v>
      </c>
      <c r="C3" s="1" t="s">
        <v>135</v>
      </c>
      <c r="D3" s="1" t="s">
        <v>136</v>
      </c>
      <c r="E3" s="1" t="s">
        <v>78</v>
      </c>
      <c r="F3" s="1" t="s">
        <v>119</v>
      </c>
      <c r="G3" s="1" t="s">
        <v>122</v>
      </c>
      <c r="H3" s="1" t="s">
        <v>123</v>
      </c>
      <c r="I3" s="1" t="s">
        <v>137</v>
      </c>
      <c r="J3" s="1" t="s">
        <v>125</v>
      </c>
      <c r="K3" s="1" t="s">
        <v>137</v>
      </c>
      <c r="L3" s="1" t="s">
        <v>137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138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999223469183872</v>
      </c>
      <c r="B4" s="1" t="s">
        <v>119</v>
      </c>
      <c r="C4" s="1" t="s">
        <v>139</v>
      </c>
      <c r="D4" s="1" t="s">
        <v>136</v>
      </c>
      <c r="E4" s="1" t="s">
        <v>74</v>
      </c>
      <c r="F4" s="1" t="s">
        <v>119</v>
      </c>
      <c r="G4" s="1" t="s">
        <v>122</v>
      </c>
      <c r="H4" s="1" t="s">
        <v>123</v>
      </c>
      <c r="I4" s="1" t="s">
        <v>137</v>
      </c>
      <c r="J4" s="1" t="s">
        <v>125</v>
      </c>
      <c r="K4" s="1" t="s">
        <v>137</v>
      </c>
      <c r="L4" s="1" t="s">
        <v>137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140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999223468643451</v>
      </c>
      <c r="B5" s="1" t="s">
        <v>119</v>
      </c>
      <c r="C5" s="1" t="s">
        <v>141</v>
      </c>
      <c r="D5" s="1" t="s">
        <v>136</v>
      </c>
      <c r="E5" s="1" t="s">
        <v>70</v>
      </c>
      <c r="F5" s="1" t="s">
        <v>119</v>
      </c>
      <c r="G5" s="1" t="s">
        <v>122</v>
      </c>
      <c r="H5" s="1" t="s">
        <v>123</v>
      </c>
      <c r="I5" s="1" t="s">
        <v>137</v>
      </c>
      <c r="J5" s="1" t="s">
        <v>125</v>
      </c>
      <c r="K5" s="1" t="s">
        <v>137</v>
      </c>
      <c r="L5" s="1" t="s">
        <v>137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142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999223462848621</v>
      </c>
      <c r="B6" s="1" t="s">
        <v>119</v>
      </c>
      <c r="C6" s="1" t="s">
        <v>143</v>
      </c>
      <c r="D6" s="1" t="s">
        <v>144</v>
      </c>
      <c r="E6" s="1" t="s">
        <v>64</v>
      </c>
      <c r="F6" s="1" t="s">
        <v>119</v>
      </c>
      <c r="G6" s="1" t="s">
        <v>122</v>
      </c>
      <c r="H6" s="1" t="s">
        <v>123</v>
      </c>
      <c r="I6" s="1" t="s">
        <v>145</v>
      </c>
      <c r="J6" s="1" t="s">
        <v>125</v>
      </c>
      <c r="K6" s="1" t="s">
        <v>145</v>
      </c>
      <c r="L6" s="1" t="s">
        <v>145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146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999223370901987</v>
      </c>
      <c r="B7" s="1" t="s">
        <v>147</v>
      </c>
      <c r="C7" s="1" t="s">
        <v>148</v>
      </c>
      <c r="D7" s="1" t="s">
        <v>149</v>
      </c>
      <c r="E7" s="1" t="s">
        <v>52</v>
      </c>
      <c r="F7" s="1" t="s">
        <v>150</v>
      </c>
      <c r="G7" s="1" t="s">
        <v>122</v>
      </c>
      <c r="H7" s="1" t="s">
        <v>123</v>
      </c>
      <c r="I7" s="1" t="s">
        <v>151</v>
      </c>
      <c r="J7" s="1" t="s">
        <v>125</v>
      </c>
      <c r="K7" s="1" t="s">
        <v>151</v>
      </c>
      <c r="L7" s="1" t="s">
        <v>151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152</v>
      </c>
      <c r="S7" s="1" t="s">
        <v>131</v>
      </c>
      <c r="T7" s="1" t="s">
        <v>132</v>
      </c>
      <c r="U7" s="1" t="s">
        <v>133</v>
      </c>
      <c r="V7" s="1" t="s">
        <v>134</v>
      </c>
    </row>
    <row r="8" s="1" customFormat="1" spans="1:22">
      <c r="A8" s="3">
        <v>999223335908803</v>
      </c>
      <c r="B8" s="1" t="s">
        <v>153</v>
      </c>
      <c r="C8" s="1" t="s">
        <v>154</v>
      </c>
      <c r="D8" s="1" t="s">
        <v>155</v>
      </c>
      <c r="E8" s="1" t="s">
        <v>46</v>
      </c>
      <c r="F8" s="1" t="s">
        <v>156</v>
      </c>
      <c r="G8" s="1" t="s">
        <v>122</v>
      </c>
      <c r="H8" s="1" t="s">
        <v>123</v>
      </c>
      <c r="I8" s="1" t="s">
        <v>157</v>
      </c>
      <c r="J8" s="1" t="s">
        <v>125</v>
      </c>
      <c r="K8" s="1" t="s">
        <v>157</v>
      </c>
      <c r="L8" s="1" t="s">
        <v>157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129</v>
      </c>
      <c r="R8" s="1" t="s">
        <v>158</v>
      </c>
      <c r="S8" s="1" t="s">
        <v>131</v>
      </c>
      <c r="T8" s="1" t="s">
        <v>132</v>
      </c>
      <c r="U8" s="1" t="s">
        <v>133</v>
      </c>
      <c r="V8" s="1" t="s">
        <v>134</v>
      </c>
    </row>
    <row r="9" s="1" customFormat="1" spans="1:22">
      <c r="A9" s="3">
        <v>999223302024494</v>
      </c>
      <c r="B9" s="1" t="s">
        <v>159</v>
      </c>
      <c r="C9" s="1" t="s">
        <v>160</v>
      </c>
      <c r="D9" s="1" t="s">
        <v>161</v>
      </c>
      <c r="E9" s="1" t="s">
        <v>40</v>
      </c>
      <c r="F9" s="1" t="s">
        <v>162</v>
      </c>
      <c r="G9" s="1" t="s">
        <v>122</v>
      </c>
      <c r="H9" s="1" t="s">
        <v>123</v>
      </c>
      <c r="I9" s="1" t="s">
        <v>163</v>
      </c>
      <c r="J9" s="1" t="s">
        <v>125</v>
      </c>
      <c r="K9" s="1" t="s">
        <v>163</v>
      </c>
      <c r="L9" s="1" t="s">
        <v>163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129</v>
      </c>
      <c r="R9" s="1" t="s">
        <v>164</v>
      </c>
      <c r="S9" s="1" t="s">
        <v>131</v>
      </c>
      <c r="T9" s="1" t="s">
        <v>132</v>
      </c>
      <c r="U9" s="1" t="s">
        <v>133</v>
      </c>
      <c r="V9" s="1" t="s">
        <v>134</v>
      </c>
    </row>
    <row r="10" s="1" customFormat="1" spans="1:22">
      <c r="A10" s="3">
        <v>999223195117230</v>
      </c>
      <c r="B10" s="1" t="s">
        <v>165</v>
      </c>
      <c r="C10" s="1" t="s">
        <v>166</v>
      </c>
      <c r="D10" s="1" t="s">
        <v>167</v>
      </c>
      <c r="E10" s="1" t="s">
        <v>168</v>
      </c>
      <c r="F10" s="1" t="s">
        <v>119</v>
      </c>
      <c r="G10" s="1" t="s">
        <v>122</v>
      </c>
      <c r="H10" s="1" t="s">
        <v>123</v>
      </c>
      <c r="I10" s="1" t="s">
        <v>169</v>
      </c>
      <c r="J10" s="1" t="s">
        <v>125</v>
      </c>
      <c r="K10" s="1" t="s">
        <v>169</v>
      </c>
      <c r="L10" s="1" t="s">
        <v>169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129</v>
      </c>
      <c r="R10" s="1" t="s">
        <v>170</v>
      </c>
      <c r="S10" s="1" t="s">
        <v>131</v>
      </c>
      <c r="T10" s="1" t="s">
        <v>132</v>
      </c>
      <c r="U10" s="1" t="s">
        <v>133</v>
      </c>
      <c r="V10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2023-04-19T01:16:21Z</dcterms:created>
  <dcterms:modified xsi:type="dcterms:W3CDTF">2023-04-19T01:22:28Z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6C1FDAC7E56C41D68CC15BA7F53ED065_12</vt:lpwstr>
  </property>
  <property fmtid="{D5CDD505-2E9C-101B-9397-08002B2CF9AE}" pid="3" name="KSOProductBuildVer">
    <vt:lpwstr>2052-11.1.0.14036</vt:lpwstr>
  </property>
</Properties>
</file>