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<sst xmlns="http://schemas.openxmlformats.org/spreadsheetml/2006/main" count="274" uniqueCount="137">
  <si>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</si>
  <si>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</si>
  <si>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</si>
  <si>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</si>
  <si>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</si>
  <si>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</si>
  <si>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</si>
  <si>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</si>
  <si>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</si>
  <si>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</si>
  <si>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</si>
  <si>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</si>
  <si>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</si>
  <si>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</si>
  <si>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</si>
  <si>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</si>
  <si>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</si>
  <si>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</si>
  <si>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</si>
  <si>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</si>
  <si>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</si>
  <si>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</si>
  <si>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</si>
  <si>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</si>
  <si>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</si>
  <si>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999223096662163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</si>
  <si>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</si>
  <si>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</si>
  <si>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</si>
  <si>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</si>
  <si>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</si>
  <si>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GAO/WENQING,GU/YINLONG</t>
  </si>
  <si>
    <t>CA363230418CNY</t>
  </si>
  <si>
    <t>未提现</t>
  </si>
  <si>
    <t>携程开票</t>
  </si>
  <si>
    <t xml:space="preserve">3112320	</t>
  </si>
  <si>
    <t xml:space="preserve">	</t>
  </si>
  <si>
    <t xml:space="preserve">999223351688558	</t>
  </si>
  <si>
    <t>[梅州]梅州白天鹅迎宾馆(100697959)</t>
  </si>
  <si>
    <t>商务江景双床房&lt;特惠专享&gt;&lt;双人入住&gt;&lt;日历房套餐高价值&gt;&lt;双早&gt;&lt;新酒店礼盒&gt;</t>
  </si>
  <si>
    <t>洪锡藩,孙锐华</t>
  </si>
  <si>
    <t xml:space="preserve">999223376068495	</t>
  </si>
  <si>
    <t>[深圳]深圳中洲圣廷苑酒店世纪楼(67322800)</t>
  </si>
  <si>
    <t>豪华双床房&lt;双人入住&gt;&lt;内宾&gt;&lt;预付&gt;&lt;无早&gt;</t>
  </si>
  <si>
    <t>柏树群</t>
  </si>
  <si>
    <t xml:space="preserve">3176116	</t>
  </si>
  <si>
    <t xml:space="preserve">2074677	</t>
  </si>
  <si>
    <t xml:space="preserve">999223421882197	</t>
  </si>
  <si>
    <t>商务江景大床房&lt;超值特惠&gt;&lt;双人入住&gt;&lt;日历房套餐高价值&gt;&lt;单早&gt;&lt;新酒店礼盒&gt;</t>
  </si>
  <si>
    <t>姚奕竹,吴国华</t>
  </si>
  <si>
    <t xml:space="preserve">999223425082834	</t>
  </si>
  <si>
    <t>商务江景双床房&lt;超值特惠&gt;&lt;双人入住&gt;&lt;日历房套餐高价值&gt;&lt;单早&gt;&lt;新酒店礼盒&gt;</t>
  </si>
  <si>
    <t>贾树清</t>
  </si>
  <si>
    <t xml:space="preserve">999223431583325	</t>
  </si>
  <si>
    <t>蒙瑞聪,冯宇诗</t>
  </si>
  <si>
    <t>取消</t>
  </si>
  <si>
    <t xml:space="preserve">999223444565998	</t>
  </si>
  <si>
    <t>商务江景双床房&lt;特惠专享&gt;&lt;双人入住&gt;&lt;双早&gt;&lt;日历房套餐高价值&gt;&lt;新酒店礼盒&gt;</t>
  </si>
  <si>
    <t>叶霆霆</t>
  </si>
  <si>
    <t xml:space="preserve">999223444741741	</t>
  </si>
  <si>
    <t xml:space="preserve">999223447451080	</t>
  </si>
  <si>
    <t>陈福龙</t>
  </si>
  <si>
    <t xml:space="preserve">999223447455086	</t>
  </si>
  <si>
    <t>杨伊楠</t>
  </si>
  <si>
    <t xml:space="preserve">999223448776946	</t>
  </si>
  <si>
    <t>刘建</t>
  </si>
  <si>
    <t xml:space="preserve">999223450907255	</t>
  </si>
  <si>
    <t>陈卫</t>
  </si>
  <si>
    <t>，</t>
  </si>
  <si>
    <t>999223351688558</t>
  </si>
  <si>
    <t>202303252157070071</t>
  </si>
  <si>
    <t>999223421882197</t>
  </si>
  <si>
    <t>202303310046380075</t>
  </si>
  <si>
    <t>999223425082834</t>
  </si>
  <si>
    <t>202303311324380071</t>
  </si>
  <si>
    <t>999223444565998</t>
  </si>
  <si>
    <t>202304011725520069</t>
  </si>
  <si>
    <t>999223444741741</t>
  </si>
  <si>
    <t>202304011736500021</t>
  </si>
  <si>
    <t>999223447451080</t>
  </si>
  <si>
    <t>202304012030380069</t>
  </si>
  <si>
    <t>999223447455086</t>
  </si>
  <si>
    <t>202304012030230021</t>
  </si>
  <si>
    <t>999223448776946</t>
  </si>
  <si>
    <t>202304012212370021</t>
  </si>
  <si>
    <t>999223450907255</t>
  </si>
  <si>
    <t>202304020834120021</t>
  </si>
  <si>
    <t>售中房集录错价格了。</t>
  </si>
  <si>
    <t>A230418094248481</t>
  </si>
  <si>
    <t>A230418094335481</t>
  </si>
  <si>
    <t>房集：i230419094100 5343.8</t>
  </si>
  <si>
    <t>CNY / HKD 当前参考汇率: 1.141435219</t>
  </si>
  <si>
    <t>总计： 12227.7 CNY/
13957.13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</si>
  <si>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</si>
  <si>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</si>
  <si>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</si>
  <si>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</si>
  <si>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</si>
  <si>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</si>
  <si>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</si>
  <si>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</si>
  <si>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</si>
  <si>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</si>
  <si>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</si>
  <si>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</si>
  <si>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</si>
  <si>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</si>
  <si>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</si>
  <si>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</si>
  <si>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</si>
  <si>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</si>
  <si>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</si>
  <si>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2023-03-27</t>
  </si>
  <si>
    <t>3176116</t>
  </si>
  <si>
    <t>深圳中洲圣廷苑酒店世纪楼</t>
  </si>
  <si>
    <t>2023-04-01</t>
  </si>
  <si>
    <t>2023-04-03</t>
  </si>
  <si>
    <t>退房日周结</t>
  </si>
  <si>
    <t>898.90</t>
  </si>
  <si>
    <t>RMB</t>
  </si>
  <si>
    <t>0</t>
  </si>
  <si>
    <t>0.00</t>
  </si>
  <si>
    <t>携程国内直连(DD)</t>
  </si>
  <si>
    <t>01.011249</t>
  </si>
  <si>
    <t>2023-03-27 20:00:38</t>
  </si>
  <si>
    <t>否</t>
  </si>
  <si>
    <t>汇智国际旅游发展有限公司</t>
  </si>
  <si>
    <t>直连</t>
  </si>
  <si>
    <t>中国</t>
  </si>
  <si>
    <t>2023-03-09</t>
  </si>
  <si>
    <t>3112320</t>
  </si>
  <si>
    <t>香港九龙海逸君绰酒店</t>
  </si>
  <si>
    <t>GAO WENQING,GU YINLONG</t>
  </si>
  <si>
    <t>2023-03-29</t>
  </si>
  <si>
    <t>5985.00</t>
  </si>
  <si>
    <t>2023-03-09 22:09:19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</si>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</sst>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628650</xdr:colOff>
      <xdr:row>60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668000" cy="531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45014</v>
      </c>
      <c r="G2" s="6">
        <v>45019</v>
      </c>
      <c r="H2" s="4">
        <v>1</v>
      </c>
      <c r="I2" s="4">
        <v>5</v>
      </c>
      <c r="J2" s="4">
        <v>5</v>
      </c>
      <c r="K2" s="4" t="s">
        <v>30</v>
      </c>
      <c r="L2" s="4">
        <v>5985</v>
      </c>
      <c r="M2" s="4">
        <v>5985</v>
      </c>
      <c r="N2" s="4" t="s">
        <v>31</v>
      </c>
      <c r="O2" s="4" t="s">
        <v>32</v>
      </c>
      <c r="P2" s="4" t="s">
        <v>33</v>
      </c>
      <c r="Q2" s="4">
        <v>0</v>
      </c>
      <c r="R2" s="7">
        <v>44994</v>
      </c>
      <c r="S2" s="6">
        <v>45034</v>
      </c>
      <c r="T2" s="4" t="s">
        <v>34</v>
      </c>
      <c r="U2" s="4">
        <v>5985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45018</v>
      </c>
      <c r="G3" s="6">
        <v>45019</v>
      </c>
      <c r="H3" s="4">
        <v>2</v>
      </c>
      <c r="I3" s="4">
        <v>1</v>
      </c>
      <c r="J3" s="4">
        <v>2</v>
      </c>
      <c r="K3" s="4" t="s">
        <v>30</v>
      </c>
      <c r="L3" s="4">
        <v>711.2</v>
      </c>
      <c r="M3" s="4">
        <v>711.2</v>
      </c>
      <c r="N3" s="4" t="s">
        <v>40</v>
      </c>
      <c r="O3" s="4" t="s">
        <v>32</v>
      </c>
      <c r="P3" s="4" t="s">
        <v>33</v>
      </c>
      <c r="Q3" s="4">
        <v>0</v>
      </c>
      <c r="R3" s="7">
        <v>45010</v>
      </c>
      <c r="S3" s="6">
        <v>45034</v>
      </c>
      <c r="T3" s="4" t="s">
        <v>34</v>
      </c>
      <c r="U3" s="4">
        <v>711.2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45017</v>
      </c>
      <c r="G4" s="6">
        <v>45019</v>
      </c>
      <c r="H4" s="4">
        <v>1</v>
      </c>
      <c r="I4" s="4">
        <v>2</v>
      </c>
      <c r="J4" s="4">
        <v>2</v>
      </c>
      <c r="K4" s="4" t="s">
        <v>30</v>
      </c>
      <c r="L4" s="4">
        <v>898.9</v>
      </c>
      <c r="M4" s="4">
        <v>898.9</v>
      </c>
      <c r="N4" s="4" t="s">
        <v>44</v>
      </c>
      <c r="O4" s="4" t="s">
        <v>32</v>
      </c>
      <c r="P4" s="4" t="s">
        <v>33</v>
      </c>
      <c r="Q4" s="4">
        <v>0</v>
      </c>
      <c r="R4" s="7">
        <v>45012</v>
      </c>
      <c r="S4" s="6">
        <v>45034</v>
      </c>
      <c r="T4" s="4" t="s">
        <v>34</v>
      </c>
      <c r="U4" s="4">
        <v>898.9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48</v>
      </c>
      <c r="F5" s="6">
        <v>45016</v>
      </c>
      <c r="G5" s="6">
        <v>45019</v>
      </c>
      <c r="H5" s="4">
        <v>2</v>
      </c>
      <c r="I5" s="4">
        <v>3</v>
      </c>
      <c r="J5" s="4">
        <v>6</v>
      </c>
      <c r="K5" s="4" t="s">
        <v>30</v>
      </c>
      <c r="L5" s="4">
        <v>1974</v>
      </c>
      <c r="M5" s="4">
        <v>1974</v>
      </c>
      <c r="N5" s="4" t="s">
        <v>49</v>
      </c>
      <c r="O5" s="4" t="s">
        <v>32</v>
      </c>
      <c r="P5" s="4" t="s">
        <v>33</v>
      </c>
      <c r="Q5" s="4">
        <v>0</v>
      </c>
      <c r="R5" s="7">
        <v>45015</v>
      </c>
      <c r="S5" s="6">
        <v>45034</v>
      </c>
      <c r="T5" s="4" t="s">
        <v>34</v>
      </c>
      <c r="U5" s="4">
        <v>1974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38</v>
      </c>
      <c r="E6" s="4" t="s">
        <v>51</v>
      </c>
      <c r="F6" s="6">
        <v>45017</v>
      </c>
      <c r="G6" s="6">
        <v>45019</v>
      </c>
      <c r="H6" s="4">
        <v>1</v>
      </c>
      <c r="I6" s="4">
        <v>2</v>
      </c>
      <c r="J6" s="4">
        <v>2</v>
      </c>
      <c r="K6" s="4" t="s">
        <v>30</v>
      </c>
      <c r="L6" s="4">
        <v>658</v>
      </c>
      <c r="M6" s="4">
        <v>658</v>
      </c>
      <c r="N6" s="4" t="s">
        <v>52</v>
      </c>
      <c r="O6" s="4" t="s">
        <v>32</v>
      </c>
      <c r="P6" s="4" t="s">
        <v>33</v>
      </c>
      <c r="Q6" s="4">
        <v>0</v>
      </c>
      <c r="R6" s="7">
        <v>45016</v>
      </c>
      <c r="S6" s="6">
        <v>45034</v>
      </c>
      <c r="T6" s="4" t="s">
        <v>34</v>
      </c>
      <c r="U6" s="4">
        <v>658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38</v>
      </c>
      <c r="E7" s="4" t="s">
        <v>48</v>
      </c>
      <c r="F7" s="6">
        <v>45018</v>
      </c>
      <c r="G7" s="6">
        <v>45019</v>
      </c>
      <c r="H7" s="4">
        <v>2</v>
      </c>
      <c r="I7" s="4">
        <v>1</v>
      </c>
      <c r="J7" s="4">
        <v>2</v>
      </c>
      <c r="K7" s="4" t="s">
        <v>30</v>
      </c>
      <c r="L7" s="4">
        <v>705</v>
      </c>
      <c r="M7" s="4">
        <v>705</v>
      </c>
      <c r="N7" s="4" t="s">
        <v>54</v>
      </c>
      <c r="O7" s="4" t="s">
        <v>32</v>
      </c>
      <c r="P7" s="4" t="s">
        <v>33</v>
      </c>
      <c r="Q7" s="4">
        <v>0</v>
      </c>
      <c r="R7" s="7">
        <v>45016</v>
      </c>
      <c r="S7" s="6">
        <v>45034</v>
      </c>
      <c r="T7" s="4" t="s">
        <v>34</v>
      </c>
      <c r="U7" s="4">
        <v>705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53</v>
      </c>
      <c r="B8" s="4" t="s">
        <v>26</v>
      </c>
      <c r="C8" s="4" t="s">
        <v>55</v>
      </c>
      <c r="D8" s="4" t="s">
        <v>38</v>
      </c>
      <c r="E8" s="4" t="s">
        <v>48</v>
      </c>
      <c r="F8" s="6">
        <v>45018</v>
      </c>
      <c r="G8" s="6">
        <v>45019</v>
      </c>
      <c r="H8" s="4">
        <v>2</v>
      </c>
      <c r="I8" s="4">
        <v>1</v>
      </c>
      <c r="J8" s="4">
        <v>2</v>
      </c>
      <c r="K8" s="4" t="s">
        <v>30</v>
      </c>
      <c r="L8" s="4">
        <v>-705</v>
      </c>
      <c r="M8" s="4">
        <v>-705</v>
      </c>
      <c r="N8" s="4" t="s">
        <v>54</v>
      </c>
      <c r="O8" s="4" t="s">
        <v>32</v>
      </c>
      <c r="P8" s="4" t="s">
        <v>33</v>
      </c>
      <c r="Q8" s="4">
        <v>0</v>
      </c>
      <c r="R8" s="7">
        <v>45016</v>
      </c>
      <c r="S8" s="6">
        <v>45034</v>
      </c>
      <c r="T8" s="4" t="s">
        <v>34</v>
      </c>
      <c r="U8" s="4">
        <v>-705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38</v>
      </c>
      <c r="E9" s="4" t="s">
        <v>57</v>
      </c>
      <c r="F9" s="6">
        <v>45018</v>
      </c>
      <c r="G9" s="6">
        <v>45019</v>
      </c>
      <c r="H9" s="4">
        <v>1</v>
      </c>
      <c r="I9" s="4">
        <v>1</v>
      </c>
      <c r="J9" s="4">
        <v>1</v>
      </c>
      <c r="K9" s="4" t="s">
        <v>30</v>
      </c>
      <c r="L9" s="4">
        <v>355.6</v>
      </c>
      <c r="M9" s="4">
        <v>355.6</v>
      </c>
      <c r="N9" s="4" t="s">
        <v>58</v>
      </c>
      <c r="O9" s="4" t="s">
        <v>32</v>
      </c>
      <c r="P9" s="4" t="s">
        <v>33</v>
      </c>
      <c r="Q9" s="4">
        <v>0</v>
      </c>
      <c r="R9" s="7">
        <v>45017</v>
      </c>
      <c r="S9" s="6">
        <v>45034</v>
      </c>
      <c r="T9" s="4" t="s">
        <v>34</v>
      </c>
      <c r="U9" s="4">
        <v>355.6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38</v>
      </c>
      <c r="E10" s="4" t="s">
        <v>48</v>
      </c>
      <c r="F10" s="6">
        <v>45018</v>
      </c>
      <c r="G10" s="6">
        <v>45019</v>
      </c>
      <c r="H10" s="4">
        <v>1</v>
      </c>
      <c r="I10" s="4">
        <v>1</v>
      </c>
      <c r="J10" s="4">
        <v>1</v>
      </c>
      <c r="K10" s="4" t="s">
        <v>30</v>
      </c>
      <c r="L10" s="4">
        <v>329</v>
      </c>
      <c r="M10" s="4">
        <v>329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45017</v>
      </c>
      <c r="S10" s="6">
        <v>45034</v>
      </c>
      <c r="T10" s="4" t="s">
        <v>34</v>
      </c>
      <c r="U10" s="4">
        <v>329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38</v>
      </c>
      <c r="E11" s="4" t="s">
        <v>51</v>
      </c>
      <c r="F11" s="6">
        <v>45018</v>
      </c>
      <c r="G11" s="6">
        <v>45019</v>
      </c>
      <c r="H11" s="4">
        <v>1</v>
      </c>
      <c r="I11" s="4">
        <v>1</v>
      </c>
      <c r="J11" s="4">
        <v>1</v>
      </c>
      <c r="K11" s="4" t="s">
        <v>30</v>
      </c>
      <c r="L11" s="4">
        <v>329</v>
      </c>
      <c r="M11" s="4">
        <v>329</v>
      </c>
      <c r="N11" s="4" t="s">
        <v>61</v>
      </c>
      <c r="O11" s="4" t="s">
        <v>32</v>
      </c>
      <c r="P11" s="4" t="s">
        <v>33</v>
      </c>
      <c r="Q11" s="4">
        <v>0</v>
      </c>
      <c r="R11" s="7">
        <v>45017</v>
      </c>
      <c r="S11" s="6">
        <v>45034</v>
      </c>
      <c r="T11" s="4" t="s">
        <v>34</v>
      </c>
      <c r="U11" s="4">
        <v>329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62</v>
      </c>
      <c r="B12" s="4" t="s">
        <v>26</v>
      </c>
      <c r="C12" s="4" t="s">
        <v>27</v>
      </c>
      <c r="D12" s="4" t="s">
        <v>38</v>
      </c>
      <c r="E12" s="4" t="s">
        <v>48</v>
      </c>
      <c r="F12" s="6">
        <v>45018</v>
      </c>
      <c r="G12" s="6">
        <v>45019</v>
      </c>
      <c r="H12" s="4">
        <v>1</v>
      </c>
      <c r="I12" s="4">
        <v>1</v>
      </c>
      <c r="J12" s="4">
        <v>1</v>
      </c>
      <c r="K12" s="4" t="s">
        <v>30</v>
      </c>
      <c r="L12" s="4">
        <v>329</v>
      </c>
      <c r="M12" s="4">
        <v>329</v>
      </c>
      <c r="N12" s="4" t="s">
        <v>63</v>
      </c>
      <c r="O12" s="4" t="s">
        <v>32</v>
      </c>
      <c r="P12" s="4" t="s">
        <v>33</v>
      </c>
      <c r="Q12" s="4">
        <v>0</v>
      </c>
      <c r="R12" s="7">
        <v>45017</v>
      </c>
      <c r="S12" s="6">
        <v>45034</v>
      </c>
      <c r="T12" s="4" t="s">
        <v>34</v>
      </c>
      <c r="U12" s="4">
        <v>329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64</v>
      </c>
      <c r="B13" s="4" t="s">
        <v>26</v>
      </c>
      <c r="C13" s="4" t="s">
        <v>27</v>
      </c>
      <c r="D13" s="4" t="s">
        <v>38</v>
      </c>
      <c r="E13" s="4" t="s">
        <v>48</v>
      </c>
      <c r="F13" s="6">
        <v>45018</v>
      </c>
      <c r="G13" s="6">
        <v>45019</v>
      </c>
      <c r="H13" s="4">
        <v>1</v>
      </c>
      <c r="I13" s="4">
        <v>1</v>
      </c>
      <c r="J13" s="4">
        <v>1</v>
      </c>
      <c r="K13" s="4" t="s">
        <v>30</v>
      </c>
      <c r="L13" s="4">
        <v>329</v>
      </c>
      <c r="M13" s="4">
        <v>329</v>
      </c>
      <c r="N13" s="4" t="s">
        <v>65</v>
      </c>
      <c r="O13" s="4" t="s">
        <v>32</v>
      </c>
      <c r="P13" s="4" t="s">
        <v>33</v>
      </c>
      <c r="Q13" s="4">
        <v>0</v>
      </c>
      <c r="R13" s="7">
        <v>45017</v>
      </c>
      <c r="S13" s="6">
        <v>45034</v>
      </c>
      <c r="T13" s="4" t="s">
        <v>34</v>
      </c>
      <c r="U13" s="4">
        <v>329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66</v>
      </c>
      <c r="B14" s="4" t="s">
        <v>26</v>
      </c>
      <c r="C14" s="4" t="s">
        <v>27</v>
      </c>
      <c r="D14" s="4" t="s">
        <v>38</v>
      </c>
      <c r="E14" s="4" t="s">
        <v>48</v>
      </c>
      <c r="F14" s="6">
        <v>45018</v>
      </c>
      <c r="G14" s="6">
        <v>45019</v>
      </c>
      <c r="H14" s="4">
        <v>1</v>
      </c>
      <c r="I14" s="4">
        <v>1</v>
      </c>
      <c r="J14" s="4">
        <v>1</v>
      </c>
      <c r="K14" s="4" t="s">
        <v>30</v>
      </c>
      <c r="L14" s="4">
        <v>329</v>
      </c>
      <c r="M14" s="4">
        <v>329</v>
      </c>
      <c r="N14" s="4" t="s">
        <v>67</v>
      </c>
      <c r="O14" s="4" t="s">
        <v>32</v>
      </c>
      <c r="P14" s="4" t="s">
        <v>33</v>
      </c>
      <c r="Q14" s="4">
        <v>0</v>
      </c>
      <c r="R14" s="7">
        <v>45018</v>
      </c>
      <c r="S14" s="6">
        <v>45034</v>
      </c>
      <c r="T14" s="4" t="s">
        <v>34</v>
      </c>
      <c r="U14" s="4">
        <v>329</v>
      </c>
      <c r="V14" s="4">
        <v>0</v>
      </c>
      <c r="W14" s="4">
        <v>0</v>
      </c>
      <c r="X14" s="4" t="s">
        <v>36</v>
      </c>
      <c r="Y1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6"/>
  <sheetViews>
    <sheetView tabSelected="1" workbookViewId="0">
      <selection activeCell="A22" sqref="A22:D26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hidden="1" spans="1:9">
      <c r="A2" s="5">
        <v>999223096662163</v>
      </c>
      <c r="B2" s="6">
        <v>45014</v>
      </c>
      <c r="C2" s="6">
        <v>45019</v>
      </c>
      <c r="D2" s="4">
        <v>5985</v>
      </c>
      <c r="E2" s="4" t="str">
        <f>VLOOKUP(A2,HOP!A:L,12,0)</f>
        <v>5985.00</v>
      </c>
      <c r="F2" s="4" t="str">
        <f>VLOOKUP(A2,HOP!A:C,3,0)</f>
        <v>3112320</v>
      </c>
      <c r="G2" s="4">
        <f>D2-E2</f>
        <v>0</v>
      </c>
      <c r="H2" s="4" t="str">
        <f>$H$1&amp;F2</f>
        <v>，3112320</v>
      </c>
      <c r="I2" s="4" t="str">
        <f>VLOOKUP(A2,HOP!A:U,21,0)</f>
        <v>直采</v>
      </c>
    </row>
    <row r="3" s="4" customFormat="1" spans="1:10">
      <c r="A3" s="8" t="s">
        <v>69</v>
      </c>
      <c r="B3" s="6">
        <v>45018</v>
      </c>
      <c r="C3" s="6">
        <v>45019</v>
      </c>
      <c r="D3" s="4">
        <v>711.2</v>
      </c>
      <c r="E3" s="4">
        <v>711.2</v>
      </c>
      <c r="F3" s="9" t="s">
        <v>70</v>
      </c>
      <c r="G3" s="4">
        <f t="shared" ref="G3:G13" si="0">D3-E3</f>
        <v>0</v>
      </c>
      <c r="H3" s="4" t="str">
        <f t="shared" ref="H3:H13" si="1">$H$1&amp;F3</f>
        <v>，202303252157070071</v>
      </c>
      <c r="I3" s="4" t="e">
        <f>VLOOKUP(A3,HOP!A:U,21,0)</f>
        <v>#N/A</v>
      </c>
      <c r="J3" s="4">
        <v>3.25</v>
      </c>
    </row>
    <row r="4" s="4" customFormat="1" hidden="1" spans="1:9">
      <c r="A4" s="5">
        <v>999223376068495</v>
      </c>
      <c r="B4" s="6">
        <v>45017</v>
      </c>
      <c r="C4" s="6">
        <v>45019</v>
      </c>
      <c r="D4" s="4">
        <v>898.9</v>
      </c>
      <c r="E4" s="4" t="str">
        <f>VLOOKUP(A4,HOP!A:L,12,0)</f>
        <v>898.90</v>
      </c>
      <c r="F4" s="4" t="str">
        <f>VLOOKUP(A4,HOP!A:C,3,0)</f>
        <v>3176116</v>
      </c>
      <c r="G4" s="4">
        <f t="shared" si="0"/>
        <v>0</v>
      </c>
      <c r="H4" s="4" t="str">
        <f t="shared" si="1"/>
        <v>，3176116</v>
      </c>
      <c r="I4" s="4" t="str">
        <f>VLOOKUP(A4,HOP!A:U,21,0)</f>
        <v>直连</v>
      </c>
    </row>
    <row r="5" s="4" customFormat="1" spans="1:10">
      <c r="A5" s="8" t="s">
        <v>71</v>
      </c>
      <c r="B5" s="6">
        <v>45016</v>
      </c>
      <c r="C5" s="6">
        <v>45019</v>
      </c>
      <c r="D5" s="4">
        <v>1974</v>
      </c>
      <c r="E5" s="4">
        <v>1974</v>
      </c>
      <c r="F5" s="9" t="s">
        <v>72</v>
      </c>
      <c r="G5" s="4">
        <f t="shared" si="0"/>
        <v>0</v>
      </c>
      <c r="H5" s="4" t="str">
        <f t="shared" si="1"/>
        <v>，202303310046380075</v>
      </c>
      <c r="I5" s="4" t="e">
        <f>VLOOKUP(A5,HOP!A:U,21,0)</f>
        <v>#N/A</v>
      </c>
      <c r="J5" s="4">
        <v>3.31</v>
      </c>
    </row>
    <row r="6" s="4" customFormat="1" spans="1:10">
      <c r="A6" s="8" t="s">
        <v>73</v>
      </c>
      <c r="B6" s="6">
        <v>45017</v>
      </c>
      <c r="C6" s="6">
        <v>45019</v>
      </c>
      <c r="D6" s="4">
        <v>658</v>
      </c>
      <c r="E6" s="4">
        <v>658</v>
      </c>
      <c r="F6" s="9" t="s">
        <v>74</v>
      </c>
      <c r="G6" s="4">
        <f t="shared" si="0"/>
        <v>0</v>
      </c>
      <c r="H6" s="4" t="str">
        <f t="shared" si="1"/>
        <v>，202303311324380071</v>
      </c>
      <c r="I6" s="4" t="e">
        <f>VLOOKUP(A6,HOP!A:U,21,0)</f>
        <v>#N/A</v>
      </c>
      <c r="J6" s="4">
        <v>3.31</v>
      </c>
    </row>
    <row r="7" s="4" customFormat="1" hidden="1" spans="1:9">
      <c r="A7" s="5">
        <v>999223431583325</v>
      </c>
      <c r="B7" s="6">
        <v>45018</v>
      </c>
      <c r="C7" s="6">
        <v>45019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10">
      <c r="A8" s="8" t="s">
        <v>75</v>
      </c>
      <c r="B8" s="6">
        <v>45018</v>
      </c>
      <c r="C8" s="6">
        <v>45019</v>
      </c>
      <c r="D8" s="4">
        <v>355.6</v>
      </c>
      <c r="E8" s="4">
        <v>355.6</v>
      </c>
      <c r="F8" s="9" t="s">
        <v>76</v>
      </c>
      <c r="G8" s="4">
        <f t="shared" si="0"/>
        <v>0</v>
      </c>
      <c r="H8" s="4" t="str">
        <f t="shared" si="1"/>
        <v>，202304011725520069</v>
      </c>
      <c r="I8" s="4" t="e">
        <f>VLOOKUP(A8,HOP!A:U,21,0)</f>
        <v>#N/A</v>
      </c>
      <c r="J8" s="4">
        <v>4.1</v>
      </c>
    </row>
    <row r="9" s="4" customFormat="1" spans="1:10">
      <c r="A9" s="8" t="s">
        <v>77</v>
      </c>
      <c r="B9" s="6">
        <v>45018</v>
      </c>
      <c r="C9" s="6">
        <v>45019</v>
      </c>
      <c r="D9" s="4">
        <v>329</v>
      </c>
      <c r="E9" s="4">
        <v>329</v>
      </c>
      <c r="F9" s="9" t="s">
        <v>78</v>
      </c>
      <c r="G9" s="4">
        <f t="shared" si="0"/>
        <v>0</v>
      </c>
      <c r="H9" s="4" t="str">
        <f t="shared" si="1"/>
        <v>，202304011736500021</v>
      </c>
      <c r="I9" s="4" t="e">
        <f>VLOOKUP(A9,HOP!A:U,21,0)</f>
        <v>#N/A</v>
      </c>
      <c r="J9" s="4">
        <v>4.1</v>
      </c>
    </row>
    <row r="10" s="4" customFormat="1" spans="1:10">
      <c r="A10" s="8" t="s">
        <v>79</v>
      </c>
      <c r="B10" s="6">
        <v>45018</v>
      </c>
      <c r="C10" s="6">
        <v>45019</v>
      </c>
      <c r="D10" s="4">
        <v>329</v>
      </c>
      <c r="E10" s="4">
        <v>329</v>
      </c>
      <c r="F10" s="9" t="s">
        <v>80</v>
      </c>
      <c r="G10" s="4">
        <f t="shared" si="0"/>
        <v>0</v>
      </c>
      <c r="H10" s="4" t="str">
        <f t="shared" si="1"/>
        <v>，202304012030380069</v>
      </c>
      <c r="I10" s="4" t="e">
        <f>VLOOKUP(A10,HOP!A:U,21,0)</f>
        <v>#N/A</v>
      </c>
      <c r="J10" s="4">
        <v>4.1</v>
      </c>
    </row>
    <row r="11" s="4" customFormat="1" spans="1:10">
      <c r="A11" s="8" t="s">
        <v>81</v>
      </c>
      <c r="B11" s="6">
        <v>45018</v>
      </c>
      <c r="C11" s="6">
        <v>45019</v>
      </c>
      <c r="D11" s="4">
        <v>329</v>
      </c>
      <c r="E11" s="4">
        <v>329</v>
      </c>
      <c r="F11" s="9" t="s">
        <v>82</v>
      </c>
      <c r="G11" s="4">
        <f t="shared" si="0"/>
        <v>0</v>
      </c>
      <c r="H11" s="4" t="str">
        <f t="shared" si="1"/>
        <v>，202304012030230021</v>
      </c>
      <c r="I11" s="4" t="e">
        <f>VLOOKUP(A11,HOP!A:U,21,0)</f>
        <v>#N/A</v>
      </c>
      <c r="J11" s="4">
        <v>4.1</v>
      </c>
    </row>
    <row r="12" s="4" customFormat="1" spans="1:10">
      <c r="A12" s="8" t="s">
        <v>83</v>
      </c>
      <c r="B12" s="6">
        <v>45018</v>
      </c>
      <c r="C12" s="6">
        <v>45019</v>
      </c>
      <c r="D12" s="4">
        <v>329</v>
      </c>
      <c r="E12" s="4">
        <v>329</v>
      </c>
      <c r="F12" s="9" t="s">
        <v>84</v>
      </c>
      <c r="G12" s="4">
        <f t="shared" si="0"/>
        <v>0</v>
      </c>
      <c r="H12" s="4" t="str">
        <f t="shared" si="1"/>
        <v>，202304012212370021</v>
      </c>
      <c r="I12" s="4" t="e">
        <f>VLOOKUP(A12,HOP!A:U,21,0)</f>
        <v>#N/A</v>
      </c>
      <c r="J12" s="4">
        <v>4.1</v>
      </c>
    </row>
    <row r="13" s="4" customFormat="1" spans="1:11">
      <c r="A13" s="8" t="s">
        <v>85</v>
      </c>
      <c r="B13" s="6">
        <v>45018</v>
      </c>
      <c r="C13" s="6">
        <v>45019</v>
      </c>
      <c r="D13" s="4">
        <v>329</v>
      </c>
      <c r="E13" s="4">
        <v>329</v>
      </c>
      <c r="F13" s="9" t="s">
        <v>86</v>
      </c>
      <c r="G13" s="4">
        <f t="shared" si="0"/>
        <v>0</v>
      </c>
      <c r="H13" s="4" t="str">
        <f t="shared" si="1"/>
        <v>，202304020834120021</v>
      </c>
      <c r="I13" s="4" t="e">
        <f>VLOOKUP(A13,HOP!A:U,21,0)</f>
        <v>#N/A</v>
      </c>
      <c r="J13" s="4">
        <v>4.2</v>
      </c>
      <c r="K13" s="4" t="s">
        <v>87</v>
      </c>
    </row>
    <row r="15" spans="4:4">
      <c r="D15" s="4">
        <f>SUM(D2:D14)</f>
        <v>12227.7</v>
      </c>
    </row>
    <row r="22" spans="1:4">
      <c r="A22" s="4" t="s">
        <v>88</v>
      </c>
      <c r="C22" s="4">
        <v>5985</v>
      </c>
      <c r="D22" s="4">
        <v>6831.49</v>
      </c>
    </row>
    <row r="23" spans="1:4">
      <c r="A23" s="4" t="s">
        <v>89</v>
      </c>
      <c r="C23" s="4">
        <v>898.9</v>
      </c>
      <c r="D23" s="4">
        <v>1026.04</v>
      </c>
    </row>
    <row r="24" spans="1:4">
      <c r="A24" s="4" t="s">
        <v>90</v>
      </c>
      <c r="C24" s="4">
        <v>5343.8</v>
      </c>
      <c r="D24" s="4">
        <v>6099.6</v>
      </c>
    </row>
    <row r="25" spans="1:4">
      <c r="A25" s="4" t="s">
        <v>91</v>
      </c>
      <c r="C25" s="4">
        <f>SUBTOTAL(9,C22:C24)</f>
        <v>12227.7</v>
      </c>
      <c r="D25" s="4">
        <f>SUBTOTAL(9,D22:D24)</f>
        <v>13957.13</v>
      </c>
    </row>
    <row r="26" spans="1:1">
      <c r="A26" s="4" t="s">
        <v>92</v>
      </c>
    </row>
  </sheetData>
  <autoFilter ref="A1:XFD15">
    <filterColumn colId="3">
      <filters blank="1">
        <filter val="711.2"/>
        <filter val="1974"/>
        <filter val="5985"/>
        <filter val="355.6"/>
        <filter val="12227.7"/>
        <filter val="658"/>
        <filter val="329"/>
        <filter val="898.9"/>
      </filters>
    </filterColumn>
    <filterColumn colId="8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</row>
    <row r="2" s="1" customFormat="1" spans="1:22">
      <c r="A2" s="3">
        <v>999223376068495</v>
      </c>
      <c r="B2" s="1" t="s">
        <v>112</v>
      </c>
      <c r="C2" s="1" t="s">
        <v>113</v>
      </c>
      <c r="D2" s="1" t="s">
        <v>114</v>
      </c>
      <c r="E2" s="1" t="s">
        <v>44</v>
      </c>
      <c r="F2" s="1" t="s">
        <v>115</v>
      </c>
      <c r="G2" s="1" t="s">
        <v>116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127</v>
      </c>
      <c r="V2" s="1" t="s">
        <v>128</v>
      </c>
    </row>
    <row r="3" s="1" customFormat="1" spans="1:22">
      <c r="A3" s="3">
        <v>999223096662163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  <c r="G3" s="1" t="s">
        <v>116</v>
      </c>
      <c r="H3" s="1" t="s">
        <v>117</v>
      </c>
      <c r="I3" s="1" t="s">
        <v>134</v>
      </c>
      <c r="J3" s="1" t="s">
        <v>119</v>
      </c>
      <c r="K3" s="1" t="s">
        <v>134</v>
      </c>
      <c r="L3" s="1" t="s">
        <v>134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135</v>
      </c>
      <c r="S3" s="1" t="s">
        <v>125</v>
      </c>
      <c r="T3" s="1" t="s">
        <v>126</v>
      </c>
      <c r="U3" s="1" t="s">
        <v>136</v>
      </c>
      <c r="V3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2023-04-18T01:27:00Z</dcterms:created>
  <dcterms:modified xsi:type="dcterms:W3CDTF">2023-04-19T01:43:00Z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07F089F5225442C6B20341CFAD357CFF_12</vt:lpwstr>
  </property>
  <property fmtid="{D5CDD505-2E9C-101B-9397-08002B2CF9AE}" pid="3" name="KSOProductBuildVer">
    <vt:lpwstr>2052-11.1.0.14036</vt:lpwstr>
  </property>
</Properties>
</file>