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<sst xmlns="http://schemas.openxmlformats.org/spreadsheetml/2006/main" count="309" uniqueCount="169">
  <si>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</si>
  <si>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</si>
  <si>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</si>
  <si>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</si>
  <si>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</si>
  <si>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</si>
  <si>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</si>
  <si>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</si>
  <si>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</si>
  <si>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</si>
  <si>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</si>
  <si>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</si>
  <si>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</si>
  <si>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</si>
  <si>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</si>
  <si>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</si>
  <si>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</si>
  <si>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</si>
  <si>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</si>
  <si>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</si>
  <si>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</si>
  <si>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</si>
  <si>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</si>
  <si>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</si>
  <si>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</si>
  <si>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999221976266483	</t>
  </si>
  <si>
    <t>Ctrip</t>
  </si>
  <si>
    <t>正常</t>
  </si>
  <si>
    <t>[东京]穆塞名铁银座酒店(Hotel Musse Ginza Meitetsu)(46891019)</t>
  </si>
  <si>
    <t>舒适房（双床）&lt;2人入住&gt;&lt;不退款&gt;</t>
  </si>
  <si>
    <t>USD</t>
  </si>
  <si>
    <t>WEI/TINGYANG</t>
  </si>
  <si>
    <t>CA5326230420USD</t>
  </si>
  <si>
    <t>未提现</t>
  </si>
  <si>
    <t>携程开票</t>
  </si>
  <si>
    <t xml:space="preserve">2892329	</t>
  </si>
  <si>
    <t xml:space="preserve">20221222565900596	</t>
  </si>
  <si>
    <t xml:space="preserve">999223028430680	</t>
  </si>
  <si>
    <t>[首尔]首尔瑞克斯酒店(Seoul Rex Hotel)(44800701)</t>
  </si>
  <si>
    <t>标准双人房&lt;2人入住&gt;&lt;不退款&gt;</t>
  </si>
  <si>
    <t>Wang/Xuan-han,Wang/Xuan-han</t>
  </si>
  <si>
    <t xml:space="preserve">3093940	</t>
  </si>
  <si>
    <t xml:space="preserve">0576	</t>
  </si>
  <si>
    <t xml:space="preserve">999223288002402	</t>
  </si>
  <si>
    <t>[清迈]清迈安纳塔拉度假酒店(Anantara Chiang Mai Resort)(44800312)</t>
  </si>
  <si>
    <t>豪华江景房&lt;2人入住&gt;&lt;不退款&gt;&lt;早餐&gt;</t>
  </si>
  <si>
    <t>YU/WENTAO,GONG/ZHEN</t>
  </si>
  <si>
    <t xml:space="preserve">3160416	</t>
  </si>
  <si>
    <t xml:space="preserve">  775396	</t>
  </si>
  <si>
    <t xml:space="preserve">999223486499734	</t>
  </si>
  <si>
    <t>[曼谷]暹罗度假村(The Siam)(44800357)</t>
  </si>
  <si>
    <t>庭院泳池别墅&lt;2人入住&gt;&lt;不退款&gt;</t>
  </si>
  <si>
    <t>ZHONG/GUIXIANG</t>
  </si>
  <si>
    <t xml:space="preserve">3197638	</t>
  </si>
  <si>
    <t xml:space="preserve">-1487222274	</t>
  </si>
  <si>
    <t xml:space="preserve">999223670778341	</t>
  </si>
  <si>
    <t>[芭堤雅]芭堤雅帝堡泽斯罗酒店(Z Through by The Zign)(39057005)</t>
  </si>
  <si>
    <t>池景豪华双床房&lt;1&gt;&lt;2人入住&gt;&lt;不退款&gt;</t>
  </si>
  <si>
    <t>LU/YONGHONG</t>
  </si>
  <si>
    <t xml:space="preserve">3231445	</t>
  </si>
  <si>
    <t xml:space="preserve">7693624	</t>
  </si>
  <si>
    <t xml:space="preserve">999223677777362	</t>
  </si>
  <si>
    <t>[蒲种]艾姆垂酒店(MTREE Hotel)(37222386)</t>
  </si>
  <si>
    <t>尊贵特大床房&lt;2人入住&gt;&lt;不退款&gt;</t>
  </si>
  <si>
    <t>SAW/PEI SIM</t>
  </si>
  <si>
    <t xml:space="preserve">3232286	</t>
  </si>
  <si>
    <t xml:space="preserve">	</t>
  </si>
  <si>
    <t xml:space="preserve">999223679502681	</t>
  </si>
  <si>
    <t>[库克卡克]阿帕莎拉海滨度假别墅酒店(Apsara Beachfront Resort &amp; Villa)(46601301)</t>
  </si>
  <si>
    <t>高级房&lt;2人入住&gt;&lt;不退款&gt;</t>
  </si>
  <si>
    <t>MUNGKORNSUB/RACHATA</t>
  </si>
  <si>
    <t xml:space="preserve">3232553	</t>
  </si>
  <si>
    <t xml:space="preserve">-1493723387	</t>
  </si>
  <si>
    <t xml:space="preserve">999223067673210	</t>
  </si>
  <si>
    <t>调整</t>
  </si>
  <si>
    <t>[梳邦再也]双威主题乐园酒店(Sunway Lagoon Hotel)(39663959)</t>
  </si>
  <si>
    <t>豪华加大客房&lt;2人入住&gt;&lt;不退款&gt;</t>
  </si>
  <si>
    <t>SONG/PENGCHAO,BI/YUANBEN,WANG/ZHIPING</t>
  </si>
  <si>
    <t xml:space="preserve">3104657	</t>
  </si>
  <si>
    <t xml:space="preserve"> 260591121	</t>
  </si>
  <si>
    <t>，</t>
  </si>
  <si>
    <t>USD 7094</t>
  </si>
  <si>
    <t>A230420101723911</t>
  </si>
  <si>
    <t>A230420101856911</t>
  </si>
  <si>
    <t>USD / HKD 当前参考汇率: 7.84918</t>
  </si>
  <si>
    <t>总计：7094 USD/
55682.08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</si>
  <si>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</si>
  <si>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</si>
  <si>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</si>
  <si>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</si>
  <si>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</si>
  <si>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</si>
  <si>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</si>
  <si>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</si>
  <si>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</si>
  <si>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</si>
  <si>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</si>
  <si>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</si>
  <si>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</si>
  <si>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</si>
  <si>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</si>
  <si>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</si>
  <si>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</si>
  <si>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</si>
  <si>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</si>
  <si>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2023-04-16</t>
  </si>
  <si>
    <t>3232553</t>
  </si>
  <si>
    <t>阿帕莎拉海滨度假别墅酒店</t>
  </si>
  <si>
    <t>MUNGKORNSUB RACHATA</t>
  </si>
  <si>
    <t>2023-04-17</t>
  </si>
  <si>
    <t>退房日周结</t>
  </si>
  <si>
    <t>420.21</t>
  </si>
  <si>
    <t>61.00</t>
  </si>
  <si>
    <t>0</t>
  </si>
  <si>
    <t>0.00</t>
  </si>
  <si>
    <t>携程盛景国际直连</t>
  </si>
  <si>
    <t>01.010677</t>
  </si>
  <si>
    <t>2023-04-16 04:43:32</t>
  </si>
  <si>
    <t>否</t>
  </si>
  <si>
    <t>汇智国际旅游发展有限公司</t>
  </si>
  <si>
    <t>直连</t>
  </si>
  <si>
    <t>泰国</t>
  </si>
  <si>
    <t>3232286</t>
  </si>
  <si>
    <t>艾姆垂酒店</t>
  </si>
  <si>
    <t>SAW PEI SIM</t>
  </si>
  <si>
    <t>254.86</t>
  </si>
  <si>
    <t>37.00</t>
  </si>
  <si>
    <t>2023-04-16 00:13:42</t>
  </si>
  <si>
    <t>马来西亚</t>
  </si>
  <si>
    <t>2023-04-15</t>
  </si>
  <si>
    <t>3231445</t>
  </si>
  <si>
    <t>芭堤雅帝堡泽斯罗酒店(SHA Extra Plus)</t>
  </si>
  <si>
    <t>LU YONGHONG</t>
  </si>
  <si>
    <t>654.37</t>
  </si>
  <si>
    <t>95.00</t>
  </si>
  <si>
    <t>2023-04-15 18:21:01</t>
  </si>
  <si>
    <t>2023-04-04</t>
  </si>
  <si>
    <t>3197638</t>
  </si>
  <si>
    <t>曼谷暹罗酒店</t>
  </si>
  <si>
    <t>ZHONG GUIXIANG</t>
  </si>
  <si>
    <t>2023-04-14</t>
  </si>
  <si>
    <t>13758.12</t>
  </si>
  <si>
    <t>1995.00</t>
  </si>
  <si>
    <t>2023-04-04 16:24:40</t>
  </si>
  <si>
    <t>2023-03-21</t>
  </si>
  <si>
    <t>3160416</t>
  </si>
  <si>
    <t>清迈安纳塔拉度假酒店</t>
  </si>
  <si>
    <t>YU WENTAO,GONG ZHEN</t>
  </si>
  <si>
    <t>2023-04-11</t>
  </si>
  <si>
    <t>28763.41</t>
  </si>
  <si>
    <t>4170.00</t>
  </si>
  <si>
    <t>2023-03-22 11:01:43</t>
  </si>
  <si>
    <t>直采</t>
  </si>
  <si>
    <t>2023-03-05</t>
  </si>
  <si>
    <t>3093940</t>
  </si>
  <si>
    <t>首尔瑞克斯酒店</t>
  </si>
  <si>
    <t>Wang Xuan-han,Wang Xuan-han</t>
  </si>
  <si>
    <t>947.93</t>
  </si>
  <si>
    <t>137.00</t>
  </si>
  <si>
    <t>2023-03-06 09:58:57</t>
  </si>
  <si>
    <t>韩国</t>
  </si>
  <si>
    <t>2022-12-21</t>
  </si>
  <si>
    <t>2892329</t>
  </si>
  <si>
    <t>银座名铁缪斯酒店</t>
  </si>
  <si>
    <t>WEI TINGYANG</t>
  </si>
  <si>
    <t>2568.05</t>
  </si>
  <si>
    <t>368.00</t>
  </si>
  <si>
    <t>2022-12-21 23:14:42</t>
  </si>
  <si>
    <t>日本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</si>
</sst>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18</xdr:row>
      <xdr:rowOff>0</xdr:rowOff>
    </xdr:from>
    <xdr:to>
      <xdr:col>11</xdr:col>
      <xdr:colOff>242570</xdr:colOff>
      <xdr:row>40</xdr:row>
      <xdr:rowOff>99695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3291840"/>
          <a:ext cx="7534910" cy="412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297180</xdr:colOff>
      <xdr:row>23</xdr:row>
      <xdr:rowOff>7620</xdr:rowOff>
    </xdr:from>
    <xdr:to>
      <xdr:col>26</xdr:col>
      <xdr:colOff>365760</xdr:colOff>
      <xdr:row>28</xdr:row>
      <xdr:rowOff>22860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97140" y="4213860"/>
          <a:ext cx="9326880" cy="929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workbookViewId="0">
      <selection activeCell="A1" sqref="A1:AA9"/>
    </sheetView>
  </sheetViews>
  <sheetFormatPr defaultColWidth="9" defaultRowHeight="14.4"/>
  <sheetData>
    <row r="1" spans="1:2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/>
      <c r="AA1" s="4"/>
    </row>
    <row r="2" spans="1:27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45030</v>
      </c>
      <c r="G2" s="6">
        <v>45033</v>
      </c>
      <c r="H2" s="4">
        <v>1</v>
      </c>
      <c r="I2" s="4">
        <v>3</v>
      </c>
      <c r="J2" s="4">
        <v>3</v>
      </c>
      <c r="K2" s="4" t="s">
        <v>30</v>
      </c>
      <c r="L2" s="4">
        <v>368</v>
      </c>
      <c r="M2" s="4">
        <v>368</v>
      </c>
      <c r="N2" s="4" t="s">
        <v>31</v>
      </c>
      <c r="O2" s="4" t="s">
        <v>32</v>
      </c>
      <c r="P2" s="4" t="s">
        <v>33</v>
      </c>
      <c r="Q2" s="4">
        <v>0</v>
      </c>
      <c r="R2" s="8">
        <v>44916</v>
      </c>
      <c r="S2" s="6">
        <v>45036</v>
      </c>
      <c r="T2" s="4" t="s">
        <v>34</v>
      </c>
      <c r="U2" s="4">
        <v>368</v>
      </c>
      <c r="V2" s="4">
        <v>0</v>
      </c>
      <c r="W2" s="4">
        <v>0</v>
      </c>
      <c r="X2" s="4" t="s">
        <v>35</v>
      </c>
      <c r="Y2" s="4" t="s">
        <v>36</v>
      </c>
      <c r="Z2" s="4"/>
      <c r="AA2" s="4"/>
    </row>
    <row r="3" spans="1:27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45031</v>
      </c>
      <c r="G3" s="6">
        <v>45033</v>
      </c>
      <c r="H3" s="4">
        <v>1</v>
      </c>
      <c r="I3" s="4">
        <v>2</v>
      </c>
      <c r="J3" s="4">
        <v>2</v>
      </c>
      <c r="K3" s="4" t="s">
        <v>30</v>
      </c>
      <c r="L3" s="4">
        <v>137</v>
      </c>
      <c r="M3" s="4">
        <v>137</v>
      </c>
      <c r="N3" s="4" t="s">
        <v>40</v>
      </c>
      <c r="O3" s="4" t="s">
        <v>32</v>
      </c>
      <c r="P3" s="4" t="s">
        <v>33</v>
      </c>
      <c r="Q3" s="4">
        <v>0</v>
      </c>
      <c r="R3" s="8">
        <v>44990</v>
      </c>
      <c r="S3" s="6">
        <v>45036</v>
      </c>
      <c r="T3" s="4" t="s">
        <v>34</v>
      </c>
      <c r="U3" s="4">
        <v>137</v>
      </c>
      <c r="V3" s="4">
        <v>0</v>
      </c>
      <c r="W3" s="4">
        <v>0</v>
      </c>
      <c r="X3" s="4" t="s">
        <v>41</v>
      </c>
      <c r="Y3" s="4" t="s">
        <v>42</v>
      </c>
      <c r="Z3" s="4"/>
      <c r="AA3" s="4"/>
    </row>
    <row r="4" spans="1:27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45027</v>
      </c>
      <c r="G4" s="6">
        <v>45033</v>
      </c>
      <c r="H4" s="4">
        <v>2</v>
      </c>
      <c r="I4" s="4">
        <v>6</v>
      </c>
      <c r="J4" s="4">
        <v>12</v>
      </c>
      <c r="K4" s="4" t="s">
        <v>30</v>
      </c>
      <c r="L4" s="4">
        <v>4170</v>
      </c>
      <c r="M4" s="4">
        <v>4170</v>
      </c>
      <c r="N4" s="4" t="s">
        <v>46</v>
      </c>
      <c r="O4" s="4" t="s">
        <v>32</v>
      </c>
      <c r="P4" s="4" t="s">
        <v>33</v>
      </c>
      <c r="Q4" s="4">
        <v>0</v>
      </c>
      <c r="R4" s="8">
        <v>45006</v>
      </c>
      <c r="S4" s="6">
        <v>45036</v>
      </c>
      <c r="T4" s="4" t="s">
        <v>34</v>
      </c>
      <c r="U4" s="4">
        <v>4170</v>
      </c>
      <c r="V4" s="4">
        <v>0</v>
      </c>
      <c r="W4" s="4">
        <v>0</v>
      </c>
      <c r="X4" s="4" t="s">
        <v>47</v>
      </c>
      <c r="Y4" s="4">
        <v>775395</v>
      </c>
      <c r="Z4" s="4" t="s">
        <v>48</v>
      </c>
      <c r="AA4" s="4"/>
    </row>
    <row r="5" spans="1:27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45030</v>
      </c>
      <c r="G5" s="6">
        <v>45033</v>
      </c>
      <c r="H5" s="4">
        <v>1</v>
      </c>
      <c r="I5" s="4">
        <v>3</v>
      </c>
      <c r="J5" s="4">
        <v>3</v>
      </c>
      <c r="K5" s="4" t="s">
        <v>30</v>
      </c>
      <c r="L5" s="4">
        <v>1995</v>
      </c>
      <c r="M5" s="4">
        <v>1995</v>
      </c>
      <c r="N5" s="4" t="s">
        <v>52</v>
      </c>
      <c r="O5" s="4" t="s">
        <v>32</v>
      </c>
      <c r="P5" s="4" t="s">
        <v>33</v>
      </c>
      <c r="Q5" s="4">
        <v>0</v>
      </c>
      <c r="R5" s="8">
        <v>45020</v>
      </c>
      <c r="S5" s="6">
        <v>45036</v>
      </c>
      <c r="T5" s="4" t="s">
        <v>34</v>
      </c>
      <c r="U5" s="4">
        <v>1995</v>
      </c>
      <c r="V5" s="4">
        <v>0</v>
      </c>
      <c r="W5" s="4">
        <v>0</v>
      </c>
      <c r="X5" s="4" t="s">
        <v>53</v>
      </c>
      <c r="Y5" s="4" t="s">
        <v>54</v>
      </c>
      <c r="Z5" s="4"/>
      <c r="AA5" s="4"/>
    </row>
    <row r="6" spans="1:27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45032</v>
      </c>
      <c r="G6" s="6">
        <v>45033</v>
      </c>
      <c r="H6" s="4">
        <v>1</v>
      </c>
      <c r="I6" s="4">
        <v>1</v>
      </c>
      <c r="J6" s="4">
        <v>1</v>
      </c>
      <c r="K6" s="4" t="s">
        <v>30</v>
      </c>
      <c r="L6" s="4">
        <v>95</v>
      </c>
      <c r="M6" s="4">
        <v>95</v>
      </c>
      <c r="N6" s="4" t="s">
        <v>58</v>
      </c>
      <c r="O6" s="4" t="s">
        <v>32</v>
      </c>
      <c r="P6" s="4" t="s">
        <v>33</v>
      </c>
      <c r="Q6" s="4">
        <v>0</v>
      </c>
      <c r="R6" s="8">
        <v>45031</v>
      </c>
      <c r="S6" s="6">
        <v>45036</v>
      </c>
      <c r="T6" s="4" t="s">
        <v>34</v>
      </c>
      <c r="U6" s="4">
        <v>95</v>
      </c>
      <c r="V6" s="4">
        <v>0</v>
      </c>
      <c r="W6" s="4">
        <v>0</v>
      </c>
      <c r="X6" s="4" t="s">
        <v>59</v>
      </c>
      <c r="Y6" s="4" t="s">
        <v>60</v>
      </c>
      <c r="Z6" s="4"/>
      <c r="AA6" s="4"/>
    </row>
    <row r="7" spans="1:27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45032</v>
      </c>
      <c r="G7" s="6">
        <v>45033</v>
      </c>
      <c r="H7" s="4">
        <v>1</v>
      </c>
      <c r="I7" s="4">
        <v>1</v>
      </c>
      <c r="J7" s="4">
        <v>1</v>
      </c>
      <c r="K7" s="4" t="s">
        <v>30</v>
      </c>
      <c r="L7" s="4">
        <v>37</v>
      </c>
      <c r="M7" s="4">
        <v>37</v>
      </c>
      <c r="N7" s="4" t="s">
        <v>64</v>
      </c>
      <c r="O7" s="4" t="s">
        <v>32</v>
      </c>
      <c r="P7" s="4" t="s">
        <v>33</v>
      </c>
      <c r="Q7" s="4">
        <v>0</v>
      </c>
      <c r="R7" s="8">
        <v>45032</v>
      </c>
      <c r="S7" s="6">
        <v>45036</v>
      </c>
      <c r="T7" s="4" t="s">
        <v>34</v>
      </c>
      <c r="U7" s="4">
        <v>37</v>
      </c>
      <c r="V7" s="4">
        <v>0</v>
      </c>
      <c r="W7" s="4">
        <v>0</v>
      </c>
      <c r="X7" s="4" t="s">
        <v>65</v>
      </c>
      <c r="Y7" s="4" t="s">
        <v>66</v>
      </c>
      <c r="Z7" s="4"/>
      <c r="AA7" s="4"/>
    </row>
    <row r="8" spans="1:27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45032</v>
      </c>
      <c r="G8" s="6">
        <v>45033</v>
      </c>
      <c r="H8" s="4">
        <v>1</v>
      </c>
      <c r="I8" s="4">
        <v>1</v>
      </c>
      <c r="J8" s="4">
        <v>1</v>
      </c>
      <c r="K8" s="4" t="s">
        <v>30</v>
      </c>
      <c r="L8" s="4">
        <v>61</v>
      </c>
      <c r="M8" s="4">
        <v>61</v>
      </c>
      <c r="N8" s="4" t="s">
        <v>70</v>
      </c>
      <c r="O8" s="4" t="s">
        <v>32</v>
      </c>
      <c r="P8" s="4" t="s">
        <v>33</v>
      </c>
      <c r="Q8" s="4">
        <v>0</v>
      </c>
      <c r="R8" s="8">
        <v>45032</v>
      </c>
      <c r="S8" s="6">
        <v>45036</v>
      </c>
      <c r="T8" s="4" t="s">
        <v>34</v>
      </c>
      <c r="U8" s="4">
        <v>61</v>
      </c>
      <c r="V8" s="4">
        <v>0</v>
      </c>
      <c r="W8" s="4">
        <v>0</v>
      </c>
      <c r="X8" s="4" t="s">
        <v>71</v>
      </c>
      <c r="Y8" s="4" t="s">
        <v>72</v>
      </c>
      <c r="Z8" s="4"/>
      <c r="AA8" s="4"/>
    </row>
    <row r="9" spans="1:27">
      <c r="A9" s="4" t="s">
        <v>73</v>
      </c>
      <c r="B9" s="4" t="s">
        <v>26</v>
      </c>
      <c r="C9" s="4" t="s">
        <v>74</v>
      </c>
      <c r="D9" s="4" t="s">
        <v>75</v>
      </c>
      <c r="E9" s="4" t="s">
        <v>76</v>
      </c>
      <c r="F9" s="6">
        <v>45001</v>
      </c>
      <c r="G9" s="6">
        <v>45002</v>
      </c>
      <c r="H9" s="4">
        <v>3</v>
      </c>
      <c r="I9" s="4">
        <v>1</v>
      </c>
      <c r="J9" s="4">
        <v>3</v>
      </c>
      <c r="K9" s="4" t="s">
        <v>30</v>
      </c>
      <c r="L9" s="4">
        <v>231</v>
      </c>
      <c r="M9" s="4">
        <v>231</v>
      </c>
      <c r="N9" s="4" t="s">
        <v>77</v>
      </c>
      <c r="O9" s="4" t="s">
        <v>32</v>
      </c>
      <c r="P9" s="4" t="s">
        <v>33</v>
      </c>
      <c r="Q9" s="4">
        <v>0</v>
      </c>
      <c r="R9" s="8">
        <v>44992.6271759259</v>
      </c>
      <c r="S9" s="6">
        <v>45036</v>
      </c>
      <c r="T9" s="4" t="s">
        <v>34</v>
      </c>
      <c r="U9" s="4">
        <v>231</v>
      </c>
      <c r="V9" s="4">
        <v>0</v>
      </c>
      <c r="W9" s="4">
        <v>0</v>
      </c>
      <c r="X9" s="4" t="s">
        <v>78</v>
      </c>
      <c r="Y9" s="4">
        <v>260590791</v>
      </c>
      <c r="Z9" s="4">
        <v>260591122</v>
      </c>
      <c r="AA9" s="4" t="s">
        <v>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4" sqref="A14:C17"/>
    </sheetView>
  </sheetViews>
  <sheetFormatPr defaultColWidth="9" defaultRowHeight="14.4"/>
  <cols>
    <col min="1" max="1" width="12.8888888888889"/>
    <col min="3" max="4" width="10.7777777777778"/>
  </cols>
  <sheetData>
    <row r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t="s">
        <v>80</v>
      </c>
    </row>
    <row r="2" spans="1:10">
      <c r="A2" s="5">
        <v>999221976266483</v>
      </c>
      <c r="B2" s="4" t="s">
        <v>27</v>
      </c>
      <c r="C2" s="6">
        <v>45030</v>
      </c>
      <c r="D2" s="6">
        <v>45033</v>
      </c>
      <c r="E2" s="4">
        <v>368</v>
      </c>
      <c r="F2" t="str">
        <f>VLOOKUP(A2,HOP!A:L,12,0)</f>
        <v>368.00</v>
      </c>
      <c r="G2" t="str">
        <f>VLOOKUP(A2,HOP!A:C,3,0)</f>
        <v>2892329</v>
      </c>
      <c r="H2">
        <f>E2-F2</f>
        <v>0</v>
      </c>
      <c r="I2" t="str">
        <f>$I$1&amp;G2</f>
        <v>，2892329</v>
      </c>
      <c r="J2" t="str">
        <f>VLOOKUP(A2,HOP!A:U,21,0)</f>
        <v>直连</v>
      </c>
    </row>
    <row r="3" spans="1:10">
      <c r="A3" s="5">
        <v>999223028430680</v>
      </c>
      <c r="B3" s="4" t="s">
        <v>27</v>
      </c>
      <c r="C3" s="6">
        <v>45031</v>
      </c>
      <c r="D3" s="6">
        <v>45033</v>
      </c>
      <c r="E3" s="4">
        <v>137</v>
      </c>
      <c r="F3" t="str">
        <f>VLOOKUP(A3,HOP!A:L,12,0)</f>
        <v>137.00</v>
      </c>
      <c r="G3" t="str">
        <f>VLOOKUP(A3,HOP!A:C,3,0)</f>
        <v>3093940</v>
      </c>
      <c r="H3">
        <f t="shared" ref="H3:H9" si="0">E3-F3</f>
        <v>0</v>
      </c>
      <c r="I3" t="str">
        <f t="shared" ref="I3:I9" si="1">$I$1&amp;G3</f>
        <v>，3093940</v>
      </c>
      <c r="J3" t="str">
        <f>VLOOKUP(A3,HOP!A:U,21,0)</f>
        <v>直采</v>
      </c>
    </row>
    <row r="4" spans="1:10">
      <c r="A4" s="5">
        <v>999223288002402</v>
      </c>
      <c r="B4" s="4" t="s">
        <v>27</v>
      </c>
      <c r="C4" s="6">
        <v>45027</v>
      </c>
      <c r="D4" s="6">
        <v>45033</v>
      </c>
      <c r="E4" s="4">
        <v>4170</v>
      </c>
      <c r="F4" t="str">
        <f>VLOOKUP(A4,HOP!A:L,12,0)</f>
        <v>4170.00</v>
      </c>
      <c r="G4" t="str">
        <f>VLOOKUP(A4,HOP!A:C,3,0)</f>
        <v>3160416</v>
      </c>
      <c r="H4">
        <f t="shared" si="0"/>
        <v>0</v>
      </c>
      <c r="I4" t="str">
        <f t="shared" si="1"/>
        <v>，3160416</v>
      </c>
      <c r="J4" t="str">
        <f>VLOOKUP(A4,HOP!A:U,21,0)</f>
        <v>直采</v>
      </c>
    </row>
    <row r="5" spans="1:10">
      <c r="A5" s="5">
        <v>999223486499734</v>
      </c>
      <c r="B5" s="4" t="s">
        <v>27</v>
      </c>
      <c r="C5" s="6">
        <v>45030</v>
      </c>
      <c r="D5" s="6">
        <v>45033</v>
      </c>
      <c r="E5" s="4">
        <v>1995</v>
      </c>
      <c r="F5" t="str">
        <f>VLOOKUP(A5,HOP!A:L,12,0)</f>
        <v>1995.00</v>
      </c>
      <c r="G5" t="str">
        <f>VLOOKUP(A5,HOP!A:C,3,0)</f>
        <v>3197638</v>
      </c>
      <c r="H5">
        <f t="shared" si="0"/>
        <v>0</v>
      </c>
      <c r="I5" t="str">
        <f t="shared" si="1"/>
        <v>，3197638</v>
      </c>
      <c r="J5" t="str">
        <f>VLOOKUP(A5,HOP!A:U,21,0)</f>
        <v>直连</v>
      </c>
    </row>
    <row r="6" spans="1:10">
      <c r="A6" s="5">
        <v>999223670778341</v>
      </c>
      <c r="B6" s="4" t="s">
        <v>27</v>
      </c>
      <c r="C6" s="6">
        <v>45032</v>
      </c>
      <c r="D6" s="6">
        <v>45033</v>
      </c>
      <c r="E6" s="4">
        <v>95</v>
      </c>
      <c r="F6" t="str">
        <f>VLOOKUP(A6,HOP!A:L,12,0)</f>
        <v>95.00</v>
      </c>
      <c r="G6" t="str">
        <f>VLOOKUP(A6,HOP!A:C,3,0)</f>
        <v>3231445</v>
      </c>
      <c r="H6">
        <f t="shared" si="0"/>
        <v>0</v>
      </c>
      <c r="I6" t="str">
        <f t="shared" si="1"/>
        <v>，3231445</v>
      </c>
      <c r="J6" t="str">
        <f>VLOOKUP(A6,HOP!A:U,21,0)</f>
        <v>直连</v>
      </c>
    </row>
    <row r="7" spans="1:10">
      <c r="A7" s="5">
        <v>999223677777362</v>
      </c>
      <c r="B7" s="4" t="s">
        <v>27</v>
      </c>
      <c r="C7" s="6">
        <v>45032</v>
      </c>
      <c r="D7" s="6">
        <v>45033</v>
      </c>
      <c r="E7" s="4">
        <v>37</v>
      </c>
      <c r="F7" t="str">
        <f>VLOOKUP(A7,HOP!A:L,12,0)</f>
        <v>37.00</v>
      </c>
      <c r="G7" t="str">
        <f>VLOOKUP(A7,HOP!A:C,3,0)</f>
        <v>3232286</v>
      </c>
      <c r="H7">
        <f t="shared" si="0"/>
        <v>0</v>
      </c>
      <c r="I7" t="str">
        <f t="shared" si="1"/>
        <v>，3232286</v>
      </c>
      <c r="J7" t="str">
        <f>VLOOKUP(A7,HOP!A:U,21,0)</f>
        <v>直连</v>
      </c>
    </row>
    <row r="8" spans="1:10">
      <c r="A8" s="5">
        <v>999223679502681</v>
      </c>
      <c r="B8" s="4" t="s">
        <v>27</v>
      </c>
      <c r="C8" s="6">
        <v>45032</v>
      </c>
      <c r="D8" s="6">
        <v>45033</v>
      </c>
      <c r="E8" s="4">
        <v>61</v>
      </c>
      <c r="F8" t="str">
        <f>VLOOKUP(A8,HOP!A:L,12,0)</f>
        <v>61.00</v>
      </c>
      <c r="G8" t="str">
        <f>VLOOKUP(A8,HOP!A:C,3,0)</f>
        <v>3232553</v>
      </c>
      <c r="H8">
        <f t="shared" si="0"/>
        <v>0</v>
      </c>
      <c r="I8" t="str">
        <f t="shared" si="1"/>
        <v>，3232553</v>
      </c>
      <c r="J8" t="str">
        <f>VLOOKUP(A8,HOP!A:U,21,0)</f>
        <v>直连</v>
      </c>
    </row>
    <row r="9" spans="1:10">
      <c r="A9" s="5">
        <v>999223067673210</v>
      </c>
      <c r="B9" s="4" t="s">
        <v>74</v>
      </c>
      <c r="C9" s="6">
        <v>45001</v>
      </c>
      <c r="D9" s="6">
        <v>45002</v>
      </c>
      <c r="E9" s="4">
        <v>231</v>
      </c>
      <c r="F9">
        <v>231</v>
      </c>
      <c r="G9">
        <v>3104657</v>
      </c>
      <c r="H9">
        <f t="shared" si="0"/>
        <v>0</v>
      </c>
      <c r="I9" t="str">
        <f t="shared" si="1"/>
        <v>，3104657</v>
      </c>
      <c r="J9" t="e">
        <f>VLOOKUP(A9,HOP!A:U,21,0)</f>
        <v>#N/A</v>
      </c>
    </row>
    <row r="11" spans="5:5">
      <c r="E11">
        <f>SUM(E2:E10)</f>
        <v>7094</v>
      </c>
    </row>
    <row r="12" spans="5:5">
      <c r="E12" t="s">
        <v>81</v>
      </c>
    </row>
    <row r="14" spans="1:3">
      <c r="A14" t="s">
        <v>82</v>
      </c>
      <c r="B14">
        <v>4538</v>
      </c>
      <c r="C14">
        <v>35619.58</v>
      </c>
    </row>
    <row r="15" spans="1:3">
      <c r="A15" t="s">
        <v>83</v>
      </c>
      <c r="B15">
        <v>2556</v>
      </c>
      <c r="C15">
        <v>20062.5</v>
      </c>
    </row>
    <row r="16" spans="1:3">
      <c r="A16" t="s">
        <v>84</v>
      </c>
      <c r="B16">
        <f>SUM(B14:B15)</f>
        <v>7094</v>
      </c>
      <c r="C16">
        <f>SUM(C14:C15)</f>
        <v>55682.08</v>
      </c>
    </row>
    <row r="17" spans="1:1">
      <c r="A17" s="7" t="s">
        <v>85</v>
      </c>
    </row>
  </sheetData>
  <autoFilter ref="A1:X9">
    <extLst/>
  </autoFilter>
  <conditionalFormatting sqref="A1:A17 A19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D13" sqref="D13"/>
    </sheetView>
  </sheetViews>
  <sheetFormatPr defaultColWidth="9" defaultRowHeight="14.4" outlineLevelRow="7"/>
  <cols>
    <col min="1" max="1" width="12.8888888888889"/>
  </cols>
  <sheetData>
    <row r="1" spans="1:22">
      <c r="A1" s="1" t="s">
        <v>86</v>
      </c>
      <c r="B1" s="1" t="s">
        <v>87</v>
      </c>
      <c r="C1" s="1" t="s">
        <v>88</v>
      </c>
      <c r="D1" s="1" t="s">
        <v>89</v>
      </c>
      <c r="E1" s="1" t="s">
        <v>13</v>
      </c>
      <c r="F1" s="1" t="s">
        <v>5</v>
      </c>
      <c r="G1" s="1" t="s">
        <v>6</v>
      </c>
      <c r="H1" s="1" t="s">
        <v>90</v>
      </c>
      <c r="I1" s="1" t="s">
        <v>91</v>
      </c>
      <c r="J1" s="1" t="s">
        <v>92</v>
      </c>
      <c r="K1" s="1" t="s">
        <v>93</v>
      </c>
      <c r="L1" s="1" t="s">
        <v>94</v>
      </c>
      <c r="M1" s="1" t="s">
        <v>95</v>
      </c>
      <c r="N1" s="1" t="s">
        <v>96</v>
      </c>
      <c r="O1" s="1" t="s">
        <v>97</v>
      </c>
      <c r="P1" s="1" t="s">
        <v>98</v>
      </c>
      <c r="Q1" s="1" t="s">
        <v>99</v>
      </c>
      <c r="R1" s="1" t="s">
        <v>100</v>
      </c>
      <c r="S1" s="1" t="s">
        <v>101</v>
      </c>
      <c r="T1" s="1" t="s">
        <v>102</v>
      </c>
      <c r="U1" s="1" t="s">
        <v>103</v>
      </c>
      <c r="V1" s="1" t="s">
        <v>104</v>
      </c>
    </row>
    <row r="2" spans="1:22">
      <c r="A2" s="2">
        <v>999223679502681</v>
      </c>
      <c r="B2" s="3" t="s">
        <v>105</v>
      </c>
      <c r="C2" s="3" t="s">
        <v>106</v>
      </c>
      <c r="D2" s="3" t="s">
        <v>107</v>
      </c>
      <c r="E2" s="3" t="s">
        <v>108</v>
      </c>
      <c r="F2" s="3" t="s">
        <v>105</v>
      </c>
      <c r="G2" s="3" t="s">
        <v>109</v>
      </c>
      <c r="H2" s="3" t="s">
        <v>110</v>
      </c>
      <c r="I2" s="3" t="s">
        <v>111</v>
      </c>
      <c r="J2" s="3" t="s">
        <v>30</v>
      </c>
      <c r="K2" s="3" t="s">
        <v>112</v>
      </c>
      <c r="L2" s="3" t="s">
        <v>112</v>
      </c>
      <c r="M2" s="3" t="s">
        <v>113</v>
      </c>
      <c r="N2" s="3" t="s">
        <v>113</v>
      </c>
      <c r="O2" s="3" t="s">
        <v>114</v>
      </c>
      <c r="P2" s="3" t="s">
        <v>115</v>
      </c>
      <c r="Q2" s="3" t="s">
        <v>116</v>
      </c>
      <c r="R2" s="3" t="s">
        <v>117</v>
      </c>
      <c r="S2" s="3" t="s">
        <v>118</v>
      </c>
      <c r="T2" s="3" t="s">
        <v>119</v>
      </c>
      <c r="U2" s="3" t="s">
        <v>120</v>
      </c>
      <c r="V2" s="3" t="s">
        <v>121</v>
      </c>
    </row>
    <row r="3" spans="1:22">
      <c r="A3" s="2">
        <v>999223677777362</v>
      </c>
      <c r="B3" s="3" t="s">
        <v>105</v>
      </c>
      <c r="C3" s="3" t="s">
        <v>122</v>
      </c>
      <c r="D3" s="3" t="s">
        <v>123</v>
      </c>
      <c r="E3" s="3" t="s">
        <v>124</v>
      </c>
      <c r="F3" s="3" t="s">
        <v>105</v>
      </c>
      <c r="G3" s="3" t="s">
        <v>109</v>
      </c>
      <c r="H3" s="3" t="s">
        <v>110</v>
      </c>
      <c r="I3" s="3" t="s">
        <v>125</v>
      </c>
      <c r="J3" s="3" t="s">
        <v>30</v>
      </c>
      <c r="K3" s="3" t="s">
        <v>126</v>
      </c>
      <c r="L3" s="3" t="s">
        <v>126</v>
      </c>
      <c r="M3" s="3" t="s">
        <v>113</v>
      </c>
      <c r="N3" s="3" t="s">
        <v>113</v>
      </c>
      <c r="O3" s="3" t="s">
        <v>114</v>
      </c>
      <c r="P3" s="3" t="s">
        <v>115</v>
      </c>
      <c r="Q3" s="3" t="s">
        <v>116</v>
      </c>
      <c r="R3" s="3" t="s">
        <v>127</v>
      </c>
      <c r="S3" s="3" t="s">
        <v>118</v>
      </c>
      <c r="T3" s="3" t="s">
        <v>119</v>
      </c>
      <c r="U3" s="3" t="s">
        <v>120</v>
      </c>
      <c r="V3" s="3" t="s">
        <v>128</v>
      </c>
    </row>
    <row r="4" spans="1:22">
      <c r="A4" s="2">
        <v>999223670778341</v>
      </c>
      <c r="B4" s="3" t="s">
        <v>129</v>
      </c>
      <c r="C4" s="3" t="s">
        <v>130</v>
      </c>
      <c r="D4" s="3" t="s">
        <v>131</v>
      </c>
      <c r="E4" s="3" t="s">
        <v>132</v>
      </c>
      <c r="F4" s="3" t="s">
        <v>105</v>
      </c>
      <c r="G4" s="3" t="s">
        <v>109</v>
      </c>
      <c r="H4" s="3" t="s">
        <v>110</v>
      </c>
      <c r="I4" s="3" t="s">
        <v>133</v>
      </c>
      <c r="J4" s="3" t="s">
        <v>30</v>
      </c>
      <c r="K4" s="3" t="s">
        <v>134</v>
      </c>
      <c r="L4" s="3" t="s">
        <v>134</v>
      </c>
      <c r="M4" s="3" t="s">
        <v>113</v>
      </c>
      <c r="N4" s="3" t="s">
        <v>113</v>
      </c>
      <c r="O4" s="3" t="s">
        <v>114</v>
      </c>
      <c r="P4" s="3" t="s">
        <v>115</v>
      </c>
      <c r="Q4" s="3" t="s">
        <v>116</v>
      </c>
      <c r="R4" s="3" t="s">
        <v>135</v>
      </c>
      <c r="S4" s="3" t="s">
        <v>118</v>
      </c>
      <c r="T4" s="3" t="s">
        <v>119</v>
      </c>
      <c r="U4" s="3" t="s">
        <v>120</v>
      </c>
      <c r="V4" s="3" t="s">
        <v>121</v>
      </c>
    </row>
    <row r="5" spans="1:22">
      <c r="A5" s="2">
        <v>999223486499734</v>
      </c>
      <c r="B5" s="3" t="s">
        <v>136</v>
      </c>
      <c r="C5" s="3" t="s">
        <v>137</v>
      </c>
      <c r="D5" s="3" t="s">
        <v>138</v>
      </c>
      <c r="E5" s="3" t="s">
        <v>139</v>
      </c>
      <c r="F5" s="3" t="s">
        <v>140</v>
      </c>
      <c r="G5" s="3" t="s">
        <v>109</v>
      </c>
      <c r="H5" s="3" t="s">
        <v>110</v>
      </c>
      <c r="I5" s="3" t="s">
        <v>141</v>
      </c>
      <c r="J5" s="3" t="s">
        <v>30</v>
      </c>
      <c r="K5" s="3" t="s">
        <v>142</v>
      </c>
      <c r="L5" s="3" t="s">
        <v>142</v>
      </c>
      <c r="M5" s="3" t="s">
        <v>113</v>
      </c>
      <c r="N5" s="3" t="s">
        <v>113</v>
      </c>
      <c r="O5" s="3" t="s">
        <v>114</v>
      </c>
      <c r="P5" s="3" t="s">
        <v>115</v>
      </c>
      <c r="Q5" s="3" t="s">
        <v>116</v>
      </c>
      <c r="R5" s="3" t="s">
        <v>143</v>
      </c>
      <c r="S5" s="3" t="s">
        <v>118</v>
      </c>
      <c r="T5" s="3" t="s">
        <v>119</v>
      </c>
      <c r="U5" s="3" t="s">
        <v>120</v>
      </c>
      <c r="V5" s="3" t="s">
        <v>121</v>
      </c>
    </row>
    <row r="6" spans="1:22">
      <c r="A6" s="2">
        <v>999223288002402</v>
      </c>
      <c r="B6" s="3" t="s">
        <v>144</v>
      </c>
      <c r="C6" s="3" t="s">
        <v>145</v>
      </c>
      <c r="D6" s="3" t="s">
        <v>146</v>
      </c>
      <c r="E6" s="3" t="s">
        <v>147</v>
      </c>
      <c r="F6" s="3" t="s">
        <v>148</v>
      </c>
      <c r="G6" s="3" t="s">
        <v>109</v>
      </c>
      <c r="H6" s="3" t="s">
        <v>110</v>
      </c>
      <c r="I6" s="3" t="s">
        <v>149</v>
      </c>
      <c r="J6" s="3" t="s">
        <v>30</v>
      </c>
      <c r="K6" s="3" t="s">
        <v>150</v>
      </c>
      <c r="L6" s="3" t="s">
        <v>150</v>
      </c>
      <c r="M6" s="3" t="s">
        <v>113</v>
      </c>
      <c r="N6" s="3" t="s">
        <v>113</v>
      </c>
      <c r="O6" s="3" t="s">
        <v>114</v>
      </c>
      <c r="P6" s="3" t="s">
        <v>115</v>
      </c>
      <c r="Q6" s="3" t="s">
        <v>116</v>
      </c>
      <c r="R6" s="3" t="s">
        <v>151</v>
      </c>
      <c r="S6" s="3" t="s">
        <v>118</v>
      </c>
      <c r="T6" s="3" t="s">
        <v>119</v>
      </c>
      <c r="U6" s="3" t="s">
        <v>152</v>
      </c>
      <c r="V6" s="3" t="s">
        <v>121</v>
      </c>
    </row>
    <row r="7" spans="1:22">
      <c r="A7" s="2">
        <v>999223028430680</v>
      </c>
      <c r="B7" s="3" t="s">
        <v>153</v>
      </c>
      <c r="C7" s="3" t="s">
        <v>154</v>
      </c>
      <c r="D7" s="3" t="s">
        <v>155</v>
      </c>
      <c r="E7" s="3" t="s">
        <v>156</v>
      </c>
      <c r="F7" s="3" t="s">
        <v>129</v>
      </c>
      <c r="G7" s="3" t="s">
        <v>109</v>
      </c>
      <c r="H7" s="3" t="s">
        <v>110</v>
      </c>
      <c r="I7" s="3" t="s">
        <v>157</v>
      </c>
      <c r="J7" s="3" t="s">
        <v>30</v>
      </c>
      <c r="K7" s="3" t="s">
        <v>158</v>
      </c>
      <c r="L7" s="3" t="s">
        <v>158</v>
      </c>
      <c r="M7" s="3" t="s">
        <v>113</v>
      </c>
      <c r="N7" s="3" t="s">
        <v>113</v>
      </c>
      <c r="O7" s="3" t="s">
        <v>114</v>
      </c>
      <c r="P7" s="3" t="s">
        <v>115</v>
      </c>
      <c r="Q7" s="3" t="s">
        <v>116</v>
      </c>
      <c r="R7" s="3" t="s">
        <v>159</v>
      </c>
      <c r="S7" s="3" t="s">
        <v>118</v>
      </c>
      <c r="T7" s="3" t="s">
        <v>119</v>
      </c>
      <c r="U7" s="3" t="s">
        <v>152</v>
      </c>
      <c r="V7" s="3" t="s">
        <v>160</v>
      </c>
    </row>
    <row r="8" spans="1:22">
      <c r="A8" s="2">
        <v>999221976266483</v>
      </c>
      <c r="B8" s="3" t="s">
        <v>161</v>
      </c>
      <c r="C8" s="3" t="s">
        <v>162</v>
      </c>
      <c r="D8" s="3" t="s">
        <v>163</v>
      </c>
      <c r="E8" s="3" t="s">
        <v>164</v>
      </c>
      <c r="F8" s="3" t="s">
        <v>140</v>
      </c>
      <c r="G8" s="3" t="s">
        <v>109</v>
      </c>
      <c r="H8" s="3" t="s">
        <v>110</v>
      </c>
      <c r="I8" s="3" t="s">
        <v>165</v>
      </c>
      <c r="J8" s="3" t="s">
        <v>30</v>
      </c>
      <c r="K8" s="3" t="s">
        <v>166</v>
      </c>
      <c r="L8" s="3" t="s">
        <v>166</v>
      </c>
      <c r="M8" s="3" t="s">
        <v>113</v>
      </c>
      <c r="N8" s="3" t="s">
        <v>113</v>
      </c>
      <c r="O8" s="3" t="s">
        <v>114</v>
      </c>
      <c r="P8" s="3" t="s">
        <v>115</v>
      </c>
      <c r="Q8" s="3" t="s">
        <v>116</v>
      </c>
      <c r="R8" s="3" t="s">
        <v>167</v>
      </c>
      <c r="S8" s="3" t="s">
        <v>118</v>
      </c>
      <c r="T8" s="3" t="s">
        <v>119</v>
      </c>
      <c r="U8" s="3" t="s">
        <v>120</v>
      </c>
      <c r="V8" s="3" t="s">
        <v>168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2023-04-20T01:51:02Z</dcterms:created>
  <dcterms:modified xsi:type="dcterms:W3CDTF">2023-04-20T02:30:42Z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409725E9F58E4D4D9317A4355216C50C_12</vt:lpwstr>
  </property>
  <property fmtid="{D5CDD505-2E9C-101B-9397-08002B2CF9AE}" pid="3" name="KSOProductBuildVer">
    <vt:lpwstr>2052-11.1.0.14036</vt:lpwstr>
  </property>
</Properties>
</file>