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<sst xmlns="http://schemas.openxmlformats.org/spreadsheetml/2006/main" count="288" uniqueCount="158">
  <si>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</si>
  <si>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</si>
  <si>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</si>
  <si>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</si>
  <si>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</si>
  <si>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</si>
  <si>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</si>
  <si>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</si>
  <si>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</si>
  <si>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</si>
  <si>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</si>
  <si>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</si>
  <si>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</si>
  <si>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</si>
  <si>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</si>
  <si>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</si>
  <si>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</si>
  <si>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</si>
  <si>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</si>
  <si>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</si>
  <si>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</si>
  <si>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</si>
  <si>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</si>
  <si>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</si>
  <si>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</si>
  <si>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999222113830338	</t>
  </si>
  <si>
    <t>Ctrip</t>
  </si>
  <si>
    <t>正常</t>
  </si>
  <si>
    <t>[普吉岛]感官度假村和泳池别墅 (SHA Extra Plus)(The Senses Resort &amp; Pool Villas (SHA Extra Plus))(40721494)</t>
  </si>
  <si>
    <t>城景一卧室泳池别墅&lt;2人入住&gt;&lt;不退款&gt;&lt;早餐&gt;</t>
  </si>
  <si>
    <t>USD</t>
  </si>
  <si>
    <t>chi/hoi wing,chi/hoi wing</t>
  </si>
  <si>
    <t>CA5326230424USD</t>
  </si>
  <si>
    <t>未提现</t>
  </si>
  <si>
    <t>携程开票</t>
  </si>
  <si>
    <t xml:space="preserve">2929863	</t>
  </si>
  <si>
    <t xml:space="preserve">98346201-1	</t>
  </si>
  <si>
    <t xml:space="preserve">999223618412812	</t>
  </si>
  <si>
    <t>[普吉岛]奈涵度假村(The Nai Harn)(40718848)</t>
  </si>
  <si>
    <t>海洋景套房&lt;2人入住&gt;&lt;不退款&gt;&lt;早餐&gt;</t>
  </si>
  <si>
    <t>YAN/DONG,FENG/SHANYU</t>
  </si>
  <si>
    <t xml:space="preserve">3220191	</t>
  </si>
  <si>
    <t xml:space="preserve">	</t>
  </si>
  <si>
    <t xml:space="preserve">999223628367033	</t>
  </si>
  <si>
    <t>[长滩岛]长滩岛航路与蓝海度假村(Fairways and Bluewater Boracay)(44688250)</t>
  </si>
  <si>
    <t>高级双人床房&lt;2人入住&gt;&lt;不退款&gt;&lt;早餐&gt;</t>
  </si>
  <si>
    <t>ALYOUSIF/KHALID</t>
  </si>
  <si>
    <t xml:space="preserve">3222581	</t>
  </si>
  <si>
    <t xml:space="preserve">RZ-1492237356	</t>
  </si>
  <si>
    <t xml:space="preserve">999223683964065	</t>
  </si>
  <si>
    <t>[曼谷]曼谷拉查丹利中心酒店(Grande Centre Point Hotel Ratchadamri Bangkok)(40721624)</t>
  </si>
  <si>
    <t>豪华套房（经典高级套房）&lt;2人入住&gt;&lt;不退款&gt;</t>
  </si>
  <si>
    <t>LI/XIAO</t>
  </si>
  <si>
    <t xml:space="preserve">3233332	</t>
  </si>
  <si>
    <t xml:space="preserve">999223730625239	</t>
  </si>
  <si>
    <t>[曼谷]曼谷科伦酒店(Column Bangkok Hotel)(37209596)</t>
  </si>
  <si>
    <t>行政一室房&lt;2人入住&gt;&lt;不退款&gt;</t>
  </si>
  <si>
    <t>LONG/YU,ZHOU/DAN,ZHOU/JIE,XIA/YU</t>
  </si>
  <si>
    <t xml:space="preserve">3245386	</t>
  </si>
  <si>
    <t xml:space="preserve">-1495469472	</t>
  </si>
  <si>
    <t xml:space="preserve">999223730873644	</t>
  </si>
  <si>
    <t>[曼谷]金玉素万那普酒店(Golden Jade Suvarnabhumi)(37054573)</t>
  </si>
  <si>
    <t>高级房&lt;2人入住&gt;&lt;不退款&gt;</t>
  </si>
  <si>
    <t>Wang/Tao</t>
  </si>
  <si>
    <t xml:space="preserve">3245435	</t>
  </si>
  <si>
    <t xml:space="preserve">acknowledge	</t>
  </si>
  <si>
    <t xml:space="preserve">999223757560782	</t>
  </si>
  <si>
    <t>[丹戎槟榔]日夜拉古纳宾坦酒店 - 丹戎槟榔(Nite &amp; Day Laguna Bintan)(39609833)</t>
  </si>
  <si>
    <t>阳光明媚的房间&lt;2人入住&gt;&lt;不退款&gt;</t>
  </si>
  <si>
    <t>Koryakin/Omar</t>
  </si>
  <si>
    <t xml:space="preserve">3261842	</t>
  </si>
  <si>
    <t>,</t>
  </si>
  <si>
    <t>USD 3024</t>
  </si>
  <si>
    <t>A230424091902911</t>
  </si>
  <si>
    <t>A230424092044911</t>
  </si>
  <si>
    <t>USD / HKD 当前参考汇率: 7.84702</t>
  </si>
  <si>
    <t>总计：3024 USD/
23729.39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</si>
  <si>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</si>
  <si>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</si>
  <si>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</si>
  <si>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</si>
  <si>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</si>
  <si>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</si>
  <si>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</si>
  <si>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</si>
  <si>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</si>
  <si>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</si>
  <si>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</si>
  <si>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</si>
  <si>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</si>
  <si>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</si>
  <si>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</si>
  <si>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</si>
  <si>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</si>
  <si>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</si>
  <si>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</si>
  <si>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2023-04-13</t>
  </si>
  <si>
    <t>3222581</t>
  </si>
  <si>
    <t>长滩岛航路与蓝海度假村</t>
  </si>
  <si>
    <t>ALYOUSIF KHALID</t>
  </si>
  <si>
    <t>2023-04-18</t>
  </si>
  <si>
    <t>2023-04-21</t>
  </si>
  <si>
    <t>退房日周结</t>
  </si>
  <si>
    <t>1344.37</t>
  </si>
  <si>
    <t>195.00</t>
  </si>
  <si>
    <t>0</t>
  </si>
  <si>
    <t>0.00</t>
  </si>
  <si>
    <t>携程盛景国际直连</t>
  </si>
  <si>
    <t>01.010677</t>
  </si>
  <si>
    <t>2023-04-13 12:17:41</t>
  </si>
  <si>
    <t>否</t>
  </si>
  <si>
    <t>汇智国际旅游发展有限公司</t>
  </si>
  <si>
    <t>直连</t>
  </si>
  <si>
    <t>菲律宾</t>
  </si>
  <si>
    <t>2023-04-19</t>
  </si>
  <si>
    <t>3245386</t>
  </si>
  <si>
    <t>科伦曼谷酒店</t>
  </si>
  <si>
    <t>LONG YU,ZHOU DAN,ZHOU JIE,XIA YU</t>
  </si>
  <si>
    <t>2023-04-20</t>
  </si>
  <si>
    <t>1800.69</t>
  </si>
  <si>
    <t>261.00</t>
  </si>
  <si>
    <t>2023-04-19 08:08:00</t>
  </si>
  <si>
    <t>泰国</t>
  </si>
  <si>
    <t>2023-01-07</t>
  </si>
  <si>
    <t>2929863</t>
  </si>
  <si>
    <t>感官度假村和泳池别墅 (SHA Extra Plus)</t>
  </si>
  <si>
    <t>chi hoi wing,chi hoi wing</t>
  </si>
  <si>
    <t>4073.12</t>
  </si>
  <si>
    <t>594.00</t>
  </si>
  <si>
    <t>2023-01-07 23:27:27</t>
  </si>
  <si>
    <t>2023-04-12</t>
  </si>
  <si>
    <t>3220191</t>
  </si>
  <si>
    <t>普吉岛奈涵度假村</t>
  </si>
  <si>
    <t>YAN DONG,FENG SHANYU</t>
  </si>
  <si>
    <t>2023-04-16</t>
  </si>
  <si>
    <t>8796.59</t>
  </si>
  <si>
    <t>1274.00</t>
  </si>
  <si>
    <t>2023-04-13 11:22:00</t>
  </si>
  <si>
    <t>直采</t>
  </si>
  <si>
    <t>3233332</t>
  </si>
  <si>
    <t>曼谷拉查丹利中心酒店  (SHA Plus+)</t>
  </si>
  <si>
    <t>LI XIAO</t>
  </si>
  <si>
    <t>4236.55</t>
  </si>
  <si>
    <t>615.00</t>
  </si>
  <si>
    <t>2023-04-16 13:40:57</t>
  </si>
  <si>
    <t>3245435</t>
  </si>
  <si>
    <t>曼谷金玉素旺纳普酒店</t>
  </si>
  <si>
    <t>Wang Tao</t>
  </si>
  <si>
    <t>372.26</t>
  </si>
  <si>
    <t>54.00</t>
  </si>
  <si>
    <t>2023-04-19 08:31:47</t>
  </si>
  <si>
    <t>3261842</t>
  </si>
  <si>
    <t>日夜拉古纳宾坦酒店 - 丹戎槟榔</t>
  </si>
  <si>
    <t>Koryakin Omar</t>
  </si>
  <si>
    <t>214.03</t>
  </si>
  <si>
    <t>31.00</t>
  </si>
  <si>
    <t>2023-04-20 18:01:33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</si>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</sst>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15240</xdr:rowOff>
    </xdr:from>
    <xdr:to>
      <xdr:col>14</xdr:col>
      <xdr:colOff>602615</xdr:colOff>
      <xdr:row>43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24200"/>
          <a:ext cx="9753600" cy="4808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workbookViewId="0">
      <selection activeCell="A1" sqref="A1:AA8"/>
    </sheetView>
  </sheetViews>
  <sheetFormatPr defaultColWidth="9" defaultRowHeight="14.4" outlineLevelRow="7"/>
  <sheetData>
    <row r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  <c r="AA1" s="4"/>
    </row>
    <row r="2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45034</v>
      </c>
      <c r="G2" s="6">
        <v>45037</v>
      </c>
      <c r="H2" s="4">
        <v>1</v>
      </c>
      <c r="I2" s="4">
        <v>3</v>
      </c>
      <c r="J2" s="4">
        <v>3</v>
      </c>
      <c r="K2" s="4" t="s">
        <v>30</v>
      </c>
      <c r="L2" s="4">
        <v>594</v>
      </c>
      <c r="M2" s="4">
        <v>594</v>
      </c>
      <c r="N2" s="4" t="s">
        <v>31</v>
      </c>
      <c r="O2" s="4" t="s">
        <v>32</v>
      </c>
      <c r="P2" s="4" t="s">
        <v>33</v>
      </c>
      <c r="Q2" s="4">
        <v>0</v>
      </c>
      <c r="R2" s="8">
        <v>44933</v>
      </c>
      <c r="S2" s="6">
        <v>45040</v>
      </c>
      <c r="T2" s="4" t="s">
        <v>34</v>
      </c>
      <c r="U2" s="4">
        <v>594</v>
      </c>
      <c r="V2" s="4">
        <v>0</v>
      </c>
      <c r="W2" s="4">
        <v>0</v>
      </c>
      <c r="X2" s="4" t="s">
        <v>35</v>
      </c>
      <c r="Y2" s="4" t="s">
        <v>36</v>
      </c>
      <c r="Z2" s="4"/>
      <c r="AA2" s="4"/>
    </row>
    <row r="3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45032</v>
      </c>
      <c r="G3" s="6">
        <v>45037</v>
      </c>
      <c r="H3" s="4">
        <v>1</v>
      </c>
      <c r="I3" s="4">
        <v>5</v>
      </c>
      <c r="J3" s="4">
        <v>5</v>
      </c>
      <c r="K3" s="4" t="s">
        <v>30</v>
      </c>
      <c r="L3" s="4">
        <v>1274</v>
      </c>
      <c r="M3" s="4">
        <v>1274</v>
      </c>
      <c r="N3" s="4" t="s">
        <v>40</v>
      </c>
      <c r="O3" s="4" t="s">
        <v>32</v>
      </c>
      <c r="P3" s="4" t="s">
        <v>33</v>
      </c>
      <c r="Q3" s="4">
        <v>0</v>
      </c>
      <c r="R3" s="8">
        <v>45028</v>
      </c>
      <c r="S3" s="6">
        <v>45040</v>
      </c>
      <c r="T3" s="4" t="s">
        <v>34</v>
      </c>
      <c r="U3" s="4">
        <v>1274</v>
      </c>
      <c r="V3" s="4">
        <v>0</v>
      </c>
      <c r="W3" s="4">
        <v>0</v>
      </c>
      <c r="X3" s="4" t="s">
        <v>41</v>
      </c>
      <c r="Y3" s="4" t="s">
        <v>42</v>
      </c>
      <c r="Z3" s="4"/>
      <c r="AA3" s="4"/>
    </row>
    <row r="4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45034</v>
      </c>
      <c r="G4" s="6">
        <v>45037</v>
      </c>
      <c r="H4" s="4">
        <v>1</v>
      </c>
      <c r="I4" s="4">
        <v>3</v>
      </c>
      <c r="J4" s="4">
        <v>3</v>
      </c>
      <c r="K4" s="4" t="s">
        <v>30</v>
      </c>
      <c r="L4" s="4">
        <v>195</v>
      </c>
      <c r="M4" s="4">
        <v>195</v>
      </c>
      <c r="N4" s="4" t="s">
        <v>46</v>
      </c>
      <c r="O4" s="4" t="s">
        <v>32</v>
      </c>
      <c r="P4" s="4" t="s">
        <v>33</v>
      </c>
      <c r="Q4" s="4">
        <v>0</v>
      </c>
      <c r="R4" s="8">
        <v>45029</v>
      </c>
      <c r="S4" s="6">
        <v>45040</v>
      </c>
      <c r="T4" s="4" t="s">
        <v>34</v>
      </c>
      <c r="U4" s="4">
        <v>195</v>
      </c>
      <c r="V4" s="4">
        <v>0</v>
      </c>
      <c r="W4" s="4">
        <v>0</v>
      </c>
      <c r="X4" s="4" t="s">
        <v>47</v>
      </c>
      <c r="Y4" s="4" t="s">
        <v>48</v>
      </c>
      <c r="Z4" s="4"/>
      <c r="AA4" s="4"/>
    </row>
    <row r="5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45032</v>
      </c>
      <c r="G5" s="6">
        <v>45037</v>
      </c>
      <c r="H5" s="4">
        <v>1</v>
      </c>
      <c r="I5" s="4">
        <v>5</v>
      </c>
      <c r="J5" s="4">
        <v>5</v>
      </c>
      <c r="K5" s="4" t="s">
        <v>30</v>
      </c>
      <c r="L5" s="4">
        <v>615</v>
      </c>
      <c r="M5" s="4">
        <v>615</v>
      </c>
      <c r="N5" s="4" t="s">
        <v>52</v>
      </c>
      <c r="O5" s="4" t="s">
        <v>32</v>
      </c>
      <c r="P5" s="4" t="s">
        <v>33</v>
      </c>
      <c r="Q5" s="4">
        <v>0</v>
      </c>
      <c r="R5" s="8">
        <v>45032</v>
      </c>
      <c r="S5" s="6">
        <v>45040</v>
      </c>
      <c r="T5" s="4" t="s">
        <v>34</v>
      </c>
      <c r="U5" s="4">
        <v>615</v>
      </c>
      <c r="V5" s="4">
        <v>0</v>
      </c>
      <c r="W5" s="4">
        <v>0</v>
      </c>
      <c r="X5" s="4" t="s">
        <v>53</v>
      </c>
      <c r="Y5" s="4" t="s">
        <v>42</v>
      </c>
      <c r="Z5" s="4"/>
      <c r="AA5" s="4"/>
    </row>
    <row r="6" spans="1:27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45036</v>
      </c>
      <c r="G6" s="6">
        <v>45037</v>
      </c>
      <c r="H6" s="4">
        <v>3</v>
      </c>
      <c r="I6" s="4">
        <v>1</v>
      </c>
      <c r="J6" s="4">
        <v>3</v>
      </c>
      <c r="K6" s="4" t="s">
        <v>30</v>
      </c>
      <c r="L6" s="4">
        <v>261</v>
      </c>
      <c r="M6" s="4">
        <v>261</v>
      </c>
      <c r="N6" s="4" t="s">
        <v>57</v>
      </c>
      <c r="O6" s="4" t="s">
        <v>32</v>
      </c>
      <c r="P6" s="4" t="s">
        <v>33</v>
      </c>
      <c r="Q6" s="4">
        <v>0</v>
      </c>
      <c r="R6" s="8">
        <v>45035</v>
      </c>
      <c r="S6" s="6">
        <v>45040</v>
      </c>
      <c r="T6" s="4" t="s">
        <v>34</v>
      </c>
      <c r="U6" s="4">
        <v>261</v>
      </c>
      <c r="V6" s="4">
        <v>0</v>
      </c>
      <c r="W6" s="4">
        <v>0</v>
      </c>
      <c r="X6" s="4" t="s">
        <v>58</v>
      </c>
      <c r="Y6" s="4">
        <v>-1495469468</v>
      </c>
      <c r="Z6" s="4">
        <v>-1495469471</v>
      </c>
      <c r="AA6" s="4" t="s">
        <v>59</v>
      </c>
    </row>
    <row r="7" spans="1:27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45035</v>
      </c>
      <c r="G7" s="6">
        <v>45037</v>
      </c>
      <c r="H7" s="4">
        <v>1</v>
      </c>
      <c r="I7" s="4">
        <v>2</v>
      </c>
      <c r="J7" s="4">
        <v>2</v>
      </c>
      <c r="K7" s="4" t="s">
        <v>30</v>
      </c>
      <c r="L7" s="4">
        <v>54</v>
      </c>
      <c r="M7" s="4">
        <v>54</v>
      </c>
      <c r="N7" s="4" t="s">
        <v>63</v>
      </c>
      <c r="O7" s="4" t="s">
        <v>32</v>
      </c>
      <c r="P7" s="4" t="s">
        <v>33</v>
      </c>
      <c r="Q7" s="4">
        <v>0</v>
      </c>
      <c r="R7" s="8">
        <v>45035</v>
      </c>
      <c r="S7" s="6">
        <v>45040</v>
      </c>
      <c r="T7" s="4" t="s">
        <v>34</v>
      </c>
      <c r="U7" s="4">
        <v>54</v>
      </c>
      <c r="V7" s="4">
        <v>0</v>
      </c>
      <c r="W7" s="4">
        <v>0</v>
      </c>
      <c r="X7" s="4" t="s">
        <v>64</v>
      </c>
      <c r="Y7" s="4" t="s">
        <v>65</v>
      </c>
      <c r="Z7" s="4"/>
      <c r="AA7" s="4"/>
    </row>
    <row r="8" spans="1:27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45036</v>
      </c>
      <c r="G8" s="6">
        <v>45037</v>
      </c>
      <c r="H8" s="4">
        <v>1</v>
      </c>
      <c r="I8" s="4">
        <v>1</v>
      </c>
      <c r="J8" s="4">
        <v>1</v>
      </c>
      <c r="K8" s="4" t="s">
        <v>30</v>
      </c>
      <c r="L8" s="4">
        <v>31</v>
      </c>
      <c r="M8" s="4">
        <v>31</v>
      </c>
      <c r="N8" s="4" t="s">
        <v>69</v>
      </c>
      <c r="O8" s="4" t="s">
        <v>32</v>
      </c>
      <c r="P8" s="4" t="s">
        <v>33</v>
      </c>
      <c r="Q8" s="4">
        <v>0</v>
      </c>
      <c r="R8" s="8">
        <v>45036</v>
      </c>
      <c r="S8" s="6">
        <v>45040</v>
      </c>
      <c r="T8" s="4" t="s">
        <v>34</v>
      </c>
      <c r="U8" s="4">
        <v>31</v>
      </c>
      <c r="V8" s="4">
        <v>0</v>
      </c>
      <c r="W8" s="4">
        <v>0</v>
      </c>
      <c r="X8" s="4" t="s">
        <v>70</v>
      </c>
      <c r="Y8" s="4" t="s">
        <v>42</v>
      </c>
      <c r="Z8" s="4"/>
      <c r="AA8" s="4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E17" sqref="E17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71</v>
      </c>
    </row>
    <row r="2" spans="1:9">
      <c r="A2" s="5">
        <v>999222113830338</v>
      </c>
      <c r="B2" s="6">
        <v>45034</v>
      </c>
      <c r="C2" s="6">
        <v>45037</v>
      </c>
      <c r="D2" s="4">
        <v>594</v>
      </c>
      <c r="E2" t="str">
        <f>VLOOKUP(A2,HOP!A:L,12,0)</f>
        <v>594.00</v>
      </c>
      <c r="F2" t="str">
        <f>VLOOKUP(A2,HOP!A:C,3,0)</f>
        <v>2929863</v>
      </c>
      <c r="G2">
        <f>D2-E2</f>
        <v>0</v>
      </c>
      <c r="H2" t="str">
        <f>$H$1&amp;F2</f>
        <v>,2929863</v>
      </c>
      <c r="I2" t="str">
        <f>VLOOKUP(A2,HOP!A:U,21,0)</f>
        <v>直连</v>
      </c>
    </row>
    <row r="3" spans="1:9">
      <c r="A3" s="5">
        <v>999223618412812</v>
      </c>
      <c r="B3" s="6">
        <v>45032</v>
      </c>
      <c r="C3" s="6">
        <v>45037</v>
      </c>
      <c r="D3" s="4">
        <v>1274</v>
      </c>
      <c r="E3" t="str">
        <f>VLOOKUP(A3,HOP!A:L,12,0)</f>
        <v>1274.00</v>
      </c>
      <c r="F3" t="str">
        <f>VLOOKUP(A3,HOP!A:C,3,0)</f>
        <v>3220191</v>
      </c>
      <c r="G3">
        <f t="shared" ref="G3:G8" si="0">D3-E3</f>
        <v>0</v>
      </c>
      <c r="H3" t="str">
        <f t="shared" ref="H3:H8" si="1">$H$1&amp;F3</f>
        <v>,3220191</v>
      </c>
      <c r="I3" t="str">
        <f>VLOOKUP(A3,HOP!A:U,21,0)</f>
        <v>直采</v>
      </c>
    </row>
    <row r="4" spans="1:9">
      <c r="A4" s="5">
        <v>999223628367033</v>
      </c>
      <c r="B4" s="6">
        <v>45034</v>
      </c>
      <c r="C4" s="6">
        <v>45037</v>
      </c>
      <c r="D4" s="4">
        <v>195</v>
      </c>
      <c r="E4" t="str">
        <f>VLOOKUP(A4,HOP!A:L,12,0)</f>
        <v>195.00</v>
      </c>
      <c r="F4" t="str">
        <f>VLOOKUP(A4,HOP!A:C,3,0)</f>
        <v>3222581</v>
      </c>
      <c r="G4">
        <f t="shared" si="0"/>
        <v>0</v>
      </c>
      <c r="H4" t="str">
        <f t="shared" si="1"/>
        <v>,3222581</v>
      </c>
      <c r="I4" t="str">
        <f>VLOOKUP(A4,HOP!A:U,21,0)</f>
        <v>直连</v>
      </c>
    </row>
    <row r="5" spans="1:9">
      <c r="A5" s="5">
        <v>999223683964065</v>
      </c>
      <c r="B5" s="6">
        <v>45032</v>
      </c>
      <c r="C5" s="6">
        <v>45037</v>
      </c>
      <c r="D5" s="4">
        <v>615</v>
      </c>
      <c r="E5" t="str">
        <f>VLOOKUP(A5,HOP!A:L,12,0)</f>
        <v>615.00</v>
      </c>
      <c r="F5" t="str">
        <f>VLOOKUP(A5,HOP!A:C,3,0)</f>
        <v>3233332</v>
      </c>
      <c r="G5">
        <f t="shared" si="0"/>
        <v>0</v>
      </c>
      <c r="H5" t="str">
        <f t="shared" si="1"/>
        <v>,3233332</v>
      </c>
      <c r="I5" t="str">
        <f>VLOOKUP(A5,HOP!A:U,21,0)</f>
        <v>直采</v>
      </c>
    </row>
    <row r="6" spans="1:9">
      <c r="A6" s="5">
        <v>999223730625239</v>
      </c>
      <c r="B6" s="6">
        <v>45036</v>
      </c>
      <c r="C6" s="6">
        <v>45037</v>
      </c>
      <c r="D6" s="4">
        <v>261</v>
      </c>
      <c r="E6" t="str">
        <f>VLOOKUP(A6,HOP!A:L,12,0)</f>
        <v>261.00</v>
      </c>
      <c r="F6" t="str">
        <f>VLOOKUP(A6,HOP!A:C,3,0)</f>
        <v>3245386</v>
      </c>
      <c r="G6">
        <f t="shared" si="0"/>
        <v>0</v>
      </c>
      <c r="H6" t="str">
        <f t="shared" si="1"/>
        <v>,3245386</v>
      </c>
      <c r="I6" t="str">
        <f>VLOOKUP(A6,HOP!A:U,21,0)</f>
        <v>直连</v>
      </c>
    </row>
    <row r="7" spans="1:9">
      <c r="A7" s="5">
        <v>999223730873644</v>
      </c>
      <c r="B7" s="6">
        <v>45035</v>
      </c>
      <c r="C7" s="6">
        <v>45037</v>
      </c>
      <c r="D7" s="4">
        <v>54</v>
      </c>
      <c r="E7" t="str">
        <f>VLOOKUP(A7,HOP!A:L,12,0)</f>
        <v>54.00</v>
      </c>
      <c r="F7" t="str">
        <f>VLOOKUP(A7,HOP!A:C,3,0)</f>
        <v>3245435</v>
      </c>
      <c r="G7">
        <f t="shared" si="0"/>
        <v>0</v>
      </c>
      <c r="H7" t="str">
        <f t="shared" si="1"/>
        <v>,3245435</v>
      </c>
      <c r="I7" t="str">
        <f>VLOOKUP(A7,HOP!A:U,21,0)</f>
        <v>直采</v>
      </c>
    </row>
    <row r="8" spans="1:9">
      <c r="A8" s="5">
        <v>999223757560782</v>
      </c>
      <c r="B8" s="6">
        <v>45036</v>
      </c>
      <c r="C8" s="6">
        <v>45037</v>
      </c>
      <c r="D8" s="4">
        <v>31</v>
      </c>
      <c r="E8" t="str">
        <f>VLOOKUP(A8,HOP!A:L,12,0)</f>
        <v>31.00</v>
      </c>
      <c r="F8" t="str">
        <f>VLOOKUP(A8,HOP!A:C,3,0)</f>
        <v>3261842</v>
      </c>
      <c r="G8">
        <f t="shared" si="0"/>
        <v>0</v>
      </c>
      <c r="H8" t="str">
        <f t="shared" si="1"/>
        <v>,3261842</v>
      </c>
      <c r="I8" t="str">
        <f>VLOOKUP(A8,HOP!A:U,21,0)</f>
        <v>直连</v>
      </c>
    </row>
    <row r="10" spans="4:4">
      <c r="D10">
        <f>SUM(D2:D9)</f>
        <v>3024</v>
      </c>
    </row>
    <row r="11" spans="4:4">
      <c r="D11" t="s">
        <v>72</v>
      </c>
    </row>
    <row r="13" spans="1:3">
      <c r="A13" t="s">
        <v>73</v>
      </c>
      <c r="B13">
        <v>1943</v>
      </c>
      <c r="C13">
        <v>15246.76</v>
      </c>
    </row>
    <row r="14" spans="1:3">
      <c r="A14" t="s">
        <v>74</v>
      </c>
      <c r="B14">
        <v>1081</v>
      </c>
      <c r="C14">
        <v>8482.63</v>
      </c>
    </row>
    <row r="15" spans="1:3">
      <c r="A15" t="s">
        <v>75</v>
      </c>
      <c r="B15">
        <f>SUM(B13:B14)</f>
        <v>3024</v>
      </c>
      <c r="C15">
        <f>SUM(C13:C14)</f>
        <v>23729.39</v>
      </c>
    </row>
    <row r="16" spans="1:1">
      <c r="A16" s="7" t="s">
        <v>76</v>
      </c>
    </row>
  </sheetData>
  <autoFilter ref="A1:X8">
    <extLst/>
  </autoFilter>
  <conditionalFormatting sqref="A1:A16 A1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4" sqref="D14"/>
    </sheetView>
  </sheetViews>
  <sheetFormatPr defaultColWidth="9" defaultRowHeight="14.4" outlineLevelRow="7"/>
  <cols>
    <col min="1" max="1" width="12.8888888888889"/>
  </cols>
  <sheetData>
    <row r="1" spans="1:22">
      <c r="A1" s="1" t="s">
        <v>77</v>
      </c>
      <c r="B1" s="1" t="s">
        <v>78</v>
      </c>
      <c r="C1" s="1" t="s">
        <v>79</v>
      </c>
      <c r="D1" s="1" t="s">
        <v>80</v>
      </c>
      <c r="E1" s="1" t="s">
        <v>13</v>
      </c>
      <c r="F1" s="1" t="s">
        <v>5</v>
      </c>
      <c r="G1" s="1" t="s">
        <v>6</v>
      </c>
      <c r="H1" s="1" t="s">
        <v>81</v>
      </c>
      <c r="I1" s="1" t="s">
        <v>82</v>
      </c>
      <c r="J1" s="1" t="s">
        <v>83</v>
      </c>
      <c r="K1" s="1" t="s">
        <v>84</v>
      </c>
      <c r="L1" s="1" t="s">
        <v>85</v>
      </c>
      <c r="M1" s="1" t="s">
        <v>86</v>
      </c>
      <c r="N1" s="1" t="s">
        <v>87</v>
      </c>
      <c r="O1" s="1" t="s">
        <v>88</v>
      </c>
      <c r="P1" s="1" t="s">
        <v>89</v>
      </c>
      <c r="Q1" s="1" t="s">
        <v>90</v>
      </c>
      <c r="R1" s="1" t="s">
        <v>91</v>
      </c>
      <c r="S1" s="1" t="s">
        <v>92</v>
      </c>
      <c r="T1" s="1" t="s">
        <v>93</v>
      </c>
      <c r="U1" s="1" t="s">
        <v>94</v>
      </c>
      <c r="V1" s="1" t="s">
        <v>95</v>
      </c>
    </row>
    <row r="2" spans="1:22">
      <c r="A2" s="2">
        <v>999223628367033</v>
      </c>
      <c r="B2" s="3" t="s">
        <v>96</v>
      </c>
      <c r="C2" s="3" t="s">
        <v>97</v>
      </c>
      <c r="D2" s="3" t="s">
        <v>98</v>
      </c>
      <c r="E2" s="3" t="s">
        <v>99</v>
      </c>
      <c r="F2" s="3" t="s">
        <v>100</v>
      </c>
      <c r="G2" s="3" t="s">
        <v>101</v>
      </c>
      <c r="H2" s="3" t="s">
        <v>102</v>
      </c>
      <c r="I2" s="3" t="s">
        <v>103</v>
      </c>
      <c r="J2" s="3" t="s">
        <v>30</v>
      </c>
      <c r="K2" s="3" t="s">
        <v>104</v>
      </c>
      <c r="L2" s="3" t="s">
        <v>104</v>
      </c>
      <c r="M2" s="3" t="s">
        <v>105</v>
      </c>
      <c r="N2" s="3" t="s">
        <v>105</v>
      </c>
      <c r="O2" s="3" t="s">
        <v>106</v>
      </c>
      <c r="P2" s="3" t="s">
        <v>107</v>
      </c>
      <c r="Q2" s="3" t="s">
        <v>108</v>
      </c>
      <c r="R2" s="3" t="s">
        <v>109</v>
      </c>
      <c r="S2" s="3" t="s">
        <v>110</v>
      </c>
      <c r="T2" s="3" t="s">
        <v>111</v>
      </c>
      <c r="U2" s="3" t="s">
        <v>112</v>
      </c>
      <c r="V2" s="3" t="s">
        <v>113</v>
      </c>
    </row>
    <row r="3" spans="1:22">
      <c r="A3" s="2">
        <v>999223730625239</v>
      </c>
      <c r="B3" s="3" t="s">
        <v>114</v>
      </c>
      <c r="C3" s="3" t="s">
        <v>115</v>
      </c>
      <c r="D3" s="3" t="s">
        <v>116</v>
      </c>
      <c r="E3" s="3" t="s">
        <v>117</v>
      </c>
      <c r="F3" s="3" t="s">
        <v>118</v>
      </c>
      <c r="G3" s="3" t="s">
        <v>101</v>
      </c>
      <c r="H3" s="3" t="s">
        <v>102</v>
      </c>
      <c r="I3" s="3" t="s">
        <v>119</v>
      </c>
      <c r="J3" s="3" t="s">
        <v>30</v>
      </c>
      <c r="K3" s="3" t="s">
        <v>120</v>
      </c>
      <c r="L3" s="3" t="s">
        <v>120</v>
      </c>
      <c r="M3" s="3" t="s">
        <v>105</v>
      </c>
      <c r="N3" s="3" t="s">
        <v>105</v>
      </c>
      <c r="O3" s="3" t="s">
        <v>106</v>
      </c>
      <c r="P3" s="3" t="s">
        <v>107</v>
      </c>
      <c r="Q3" s="3" t="s">
        <v>108</v>
      </c>
      <c r="R3" s="3" t="s">
        <v>121</v>
      </c>
      <c r="S3" s="3" t="s">
        <v>110</v>
      </c>
      <c r="T3" s="3" t="s">
        <v>111</v>
      </c>
      <c r="U3" s="3" t="s">
        <v>112</v>
      </c>
      <c r="V3" s="3" t="s">
        <v>122</v>
      </c>
    </row>
    <row r="4" spans="1:22">
      <c r="A4" s="2">
        <v>999222113830338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100</v>
      </c>
      <c r="G4" s="3" t="s">
        <v>101</v>
      </c>
      <c r="H4" s="3" t="s">
        <v>102</v>
      </c>
      <c r="I4" s="3" t="s">
        <v>127</v>
      </c>
      <c r="J4" s="3" t="s">
        <v>30</v>
      </c>
      <c r="K4" s="3" t="s">
        <v>128</v>
      </c>
      <c r="L4" s="3" t="s">
        <v>128</v>
      </c>
      <c r="M4" s="3" t="s">
        <v>105</v>
      </c>
      <c r="N4" s="3" t="s">
        <v>105</v>
      </c>
      <c r="O4" s="3" t="s">
        <v>106</v>
      </c>
      <c r="P4" s="3" t="s">
        <v>107</v>
      </c>
      <c r="Q4" s="3" t="s">
        <v>108</v>
      </c>
      <c r="R4" s="3" t="s">
        <v>129</v>
      </c>
      <c r="S4" s="3" t="s">
        <v>110</v>
      </c>
      <c r="T4" s="3" t="s">
        <v>111</v>
      </c>
      <c r="U4" s="3" t="s">
        <v>112</v>
      </c>
      <c r="V4" s="3" t="s">
        <v>122</v>
      </c>
    </row>
    <row r="5" spans="1:22">
      <c r="A5" s="2">
        <v>999223618412812</v>
      </c>
      <c r="B5" s="3" t="s">
        <v>130</v>
      </c>
      <c r="C5" s="3" t="s">
        <v>131</v>
      </c>
      <c r="D5" s="3" t="s">
        <v>132</v>
      </c>
      <c r="E5" s="3" t="s">
        <v>133</v>
      </c>
      <c r="F5" s="3" t="s">
        <v>134</v>
      </c>
      <c r="G5" s="3" t="s">
        <v>101</v>
      </c>
      <c r="H5" s="3" t="s">
        <v>102</v>
      </c>
      <c r="I5" s="3" t="s">
        <v>135</v>
      </c>
      <c r="J5" s="3" t="s">
        <v>30</v>
      </c>
      <c r="K5" s="3" t="s">
        <v>136</v>
      </c>
      <c r="L5" s="3" t="s">
        <v>136</v>
      </c>
      <c r="M5" s="3" t="s">
        <v>105</v>
      </c>
      <c r="N5" s="3" t="s">
        <v>105</v>
      </c>
      <c r="O5" s="3" t="s">
        <v>106</v>
      </c>
      <c r="P5" s="3" t="s">
        <v>107</v>
      </c>
      <c r="Q5" s="3" t="s">
        <v>108</v>
      </c>
      <c r="R5" s="3" t="s">
        <v>137</v>
      </c>
      <c r="S5" s="3" t="s">
        <v>110</v>
      </c>
      <c r="T5" s="3" t="s">
        <v>111</v>
      </c>
      <c r="U5" s="3" t="s">
        <v>138</v>
      </c>
      <c r="V5" s="3" t="s">
        <v>122</v>
      </c>
    </row>
    <row r="6" spans="1:22">
      <c r="A6" s="2">
        <v>999223683964065</v>
      </c>
      <c r="B6" s="3" t="s">
        <v>134</v>
      </c>
      <c r="C6" s="3" t="s">
        <v>139</v>
      </c>
      <c r="D6" s="3" t="s">
        <v>140</v>
      </c>
      <c r="E6" s="3" t="s">
        <v>141</v>
      </c>
      <c r="F6" s="3" t="s">
        <v>134</v>
      </c>
      <c r="G6" s="3" t="s">
        <v>101</v>
      </c>
      <c r="H6" s="3" t="s">
        <v>102</v>
      </c>
      <c r="I6" s="3" t="s">
        <v>142</v>
      </c>
      <c r="J6" s="3" t="s">
        <v>30</v>
      </c>
      <c r="K6" s="3" t="s">
        <v>143</v>
      </c>
      <c r="L6" s="3" t="s">
        <v>143</v>
      </c>
      <c r="M6" s="3" t="s">
        <v>105</v>
      </c>
      <c r="N6" s="3" t="s">
        <v>105</v>
      </c>
      <c r="O6" s="3" t="s">
        <v>106</v>
      </c>
      <c r="P6" s="3" t="s">
        <v>107</v>
      </c>
      <c r="Q6" s="3" t="s">
        <v>108</v>
      </c>
      <c r="R6" s="3" t="s">
        <v>144</v>
      </c>
      <c r="S6" s="3" t="s">
        <v>110</v>
      </c>
      <c r="T6" s="3" t="s">
        <v>111</v>
      </c>
      <c r="U6" s="3" t="s">
        <v>138</v>
      </c>
      <c r="V6" s="3" t="s">
        <v>122</v>
      </c>
    </row>
    <row r="7" spans="1:22">
      <c r="A7" s="2">
        <v>999223730873644</v>
      </c>
      <c r="B7" s="3" t="s">
        <v>114</v>
      </c>
      <c r="C7" s="3" t="s">
        <v>145</v>
      </c>
      <c r="D7" s="3" t="s">
        <v>146</v>
      </c>
      <c r="E7" s="3" t="s">
        <v>147</v>
      </c>
      <c r="F7" s="3" t="s">
        <v>114</v>
      </c>
      <c r="G7" s="3" t="s">
        <v>101</v>
      </c>
      <c r="H7" s="3" t="s">
        <v>102</v>
      </c>
      <c r="I7" s="3" t="s">
        <v>148</v>
      </c>
      <c r="J7" s="3" t="s">
        <v>30</v>
      </c>
      <c r="K7" s="3" t="s">
        <v>149</v>
      </c>
      <c r="L7" s="3" t="s">
        <v>149</v>
      </c>
      <c r="M7" s="3" t="s">
        <v>105</v>
      </c>
      <c r="N7" s="3" t="s">
        <v>105</v>
      </c>
      <c r="O7" s="3" t="s">
        <v>106</v>
      </c>
      <c r="P7" s="3" t="s">
        <v>107</v>
      </c>
      <c r="Q7" s="3" t="s">
        <v>108</v>
      </c>
      <c r="R7" s="3" t="s">
        <v>150</v>
      </c>
      <c r="S7" s="3" t="s">
        <v>110</v>
      </c>
      <c r="T7" s="3" t="s">
        <v>111</v>
      </c>
      <c r="U7" s="3" t="s">
        <v>138</v>
      </c>
      <c r="V7" s="3" t="s">
        <v>122</v>
      </c>
    </row>
    <row r="8" spans="1:22">
      <c r="A8" s="2">
        <v>999223757560782</v>
      </c>
      <c r="B8" s="3" t="s">
        <v>118</v>
      </c>
      <c r="C8" s="3" t="s">
        <v>151</v>
      </c>
      <c r="D8" s="3" t="s">
        <v>152</v>
      </c>
      <c r="E8" s="3" t="s">
        <v>153</v>
      </c>
      <c r="F8" s="3" t="s">
        <v>118</v>
      </c>
      <c r="G8" s="3" t="s">
        <v>101</v>
      </c>
      <c r="H8" s="3" t="s">
        <v>102</v>
      </c>
      <c r="I8" s="3" t="s">
        <v>154</v>
      </c>
      <c r="J8" s="3" t="s">
        <v>30</v>
      </c>
      <c r="K8" s="3" t="s">
        <v>155</v>
      </c>
      <c r="L8" s="3" t="s">
        <v>155</v>
      </c>
      <c r="M8" s="3" t="s">
        <v>105</v>
      </c>
      <c r="N8" s="3" t="s">
        <v>105</v>
      </c>
      <c r="O8" s="3" t="s">
        <v>106</v>
      </c>
      <c r="P8" s="3" t="s">
        <v>107</v>
      </c>
      <c r="Q8" s="3" t="s">
        <v>108</v>
      </c>
      <c r="R8" s="3" t="s">
        <v>156</v>
      </c>
      <c r="S8" s="3" t="s">
        <v>110</v>
      </c>
      <c r="T8" s="3" t="s">
        <v>111</v>
      </c>
      <c r="U8" s="3" t="s">
        <v>112</v>
      </c>
      <c r="V8" s="3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2023-04-24T01:12:33Z</dcterms:created>
  <dcterms:modified xsi:type="dcterms:W3CDTF">2023-04-24T01:23:08Z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5C83D398191F410A8C6A116ABBDEEC90_12</vt:lpwstr>
  </property>
  <property fmtid="{D5CDD505-2E9C-101B-9397-08002B2CF9AE}" pid="3" name="KSOProductBuildVer">
    <vt:lpwstr>2052-11.1.0.14036</vt:lpwstr>
  </property>
</Properties>
</file>