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对账!$A$1:$I$3</definedName>
  </definedNames>
  <calcPr calcId="144525" concurrentCalc="0"/>
</workbook>
</file>

<file path=xl/sharedStrings.xml><?xml version="1.0" encoding="utf-8"?>
<sst xmlns="http://schemas.openxmlformats.org/spreadsheetml/2006/main" count="142" uniqueCount="76">
  <si>
    <t>同程旅行对账单
(账期：20230417-20230423)</t>
  </si>
  <si>
    <t>分账-应付房费总金额</t>
  </si>
  <si>
    <t>非分账-应付房费总金额</t>
  </si>
  <si>
    <t>应付罚金总金额</t>
  </si>
  <si>
    <t>订单调整项</t>
  </si>
  <si>
    <t>供应商调整项</t>
  </si>
  <si>
    <t>币种</t>
  </si>
  <si>
    <t>应付合计</t>
  </si>
  <si>
    <t>0.00</t>
  </si>
  <si>
    <t>395.00</t>
  </si>
  <si>
    <t>CNY</t>
  </si>
  <si>
    <t>ES成享国际公寓(佛山金融高新区地铁站)</t>
  </si>
  <si>
    <t/>
  </si>
  <si>
    <t>小计:395.00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</si>
  <si>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</si>
  <si>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</si>
  <si>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</si>
  <si>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</si>
  <si>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</si>
  <si>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</si>
  <si>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</si>
  <si>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</si>
  <si>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</si>
  <si>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</si>
  <si>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</si>
  <si>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</si>
  <si>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1784527212</t>
  </si>
  <si>
    <t>刘子骋</t>
  </si>
  <si>
    <t>豪华双床房</t>
  </si>
  <si>
    <t>非分账</t>
  </si>
  <si>
    <t>2023/04/19</t>
  </si>
  <si>
    <t>2023/04/20</t>
  </si>
  <si>
    <t>1.00</t>
  </si>
  <si>
    <t>190.00</t>
  </si>
  <si>
    <t>1784551566</t>
  </si>
  <si>
    <t>彭永倡</t>
  </si>
  <si>
    <t>豪华大床房</t>
  </si>
  <si>
    <t>205.00</t>
  </si>
  <si>
    <t>,</t>
  </si>
  <si>
    <t>A230425115457911</t>
  </si>
  <si>
    <t>总计：395元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</si>
  <si>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</si>
  <si>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</si>
  <si>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</si>
  <si>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</si>
  <si>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</si>
  <si>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</si>
  <si>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</si>
  <si>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</si>
  <si>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</si>
  <si>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</si>
  <si>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</si>
  <si>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</si>
  <si>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</si>
  <si>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</si>
  <si>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</si>
  <si>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</si>
  <si>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</si>
  <si>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</si>
  <si>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</si>
  <si>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</si>
  <si>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2023-04-19</t>
  </si>
  <si>
    <t>3254422</t>
  </si>
  <si>
    <t>2023-04-20</t>
  </si>
  <si>
    <t>退房日周结</t>
  </si>
  <si>
    <t>RMB</t>
  </si>
  <si>
    <t>0</t>
  </si>
  <si>
    <t>同程艺龙国内酒店EBK</t>
  </si>
  <si>
    <t>3703</t>
  </si>
  <si>
    <t>2023-04-19 20:54:47</t>
  </si>
  <si>
    <t>否</t>
  </si>
  <si>
    <t>广州汇登信息科技有限公司</t>
  </si>
  <si>
    <t>直采</t>
  </si>
  <si>
    <t>中国</t>
  </si>
  <si>
    <t>3254668</t>
  </si>
  <si>
    <t>2023-04-19 21:17:45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</si>
</sst>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2" borderId="1" xfId="0" applyFill="1" applyBorder="1"/>
    <xf numFmtId="0" fontId="0" fillId="0" borderId="0" xfId="0" applyNumberFormat="1"/>
    <xf numFmtId="0" fontId="3" fillId="0" borderId="0" xfId="0" applyFont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3"/>
  <sheetViews>
    <sheetView workbookViewId="0">
      <selection activeCell="H6" sqref="H6"/>
    </sheetView>
  </sheetViews>
  <sheetFormatPr defaultColWidth="11" defaultRowHeight="15.6"/>
  <sheetData>
    <row r="1" ht="38.4" spans="2:2">
      <c r="B1" s="5" t="s">
        <v>0</v>
      </c>
    </row>
    <row r="5" spans="2:8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>
      <c r="B6" s="6" t="s">
        <v>8</v>
      </c>
      <c r="C6" s="6" t="s">
        <v>9</v>
      </c>
      <c r="D6" s="6" t="s">
        <v>8</v>
      </c>
      <c r="E6" s="6" t="s">
        <v>8</v>
      </c>
      <c r="F6" s="6" t="s">
        <v>8</v>
      </c>
      <c r="G6" s="6" t="s">
        <v>10</v>
      </c>
      <c r="H6" s="6" t="s">
        <v>9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3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6</v>
      </c>
      <c r="L11" s="3" t="s">
        <v>23</v>
      </c>
      <c r="M11" s="3" t="s">
        <v>24</v>
      </c>
    </row>
    <row r="12" spans="2:13">
      <c r="B12" t="s">
        <v>25</v>
      </c>
      <c r="C12" t="s">
        <v>26</v>
      </c>
      <c r="D12" t="s">
        <v>12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10</v>
      </c>
      <c r="L12" t="s">
        <v>33</v>
      </c>
      <c r="M12" t="s">
        <v>8</v>
      </c>
    </row>
    <row r="13" spans="2:13">
      <c r="B13" t="s">
        <v>25</v>
      </c>
      <c r="C13" t="s">
        <v>34</v>
      </c>
      <c r="D13" t="s">
        <v>12</v>
      </c>
      <c r="E13" t="s">
        <v>35</v>
      </c>
      <c r="F13" t="s">
        <v>36</v>
      </c>
      <c r="G13" t="s">
        <v>29</v>
      </c>
      <c r="H13" t="s">
        <v>30</v>
      </c>
      <c r="I13" t="s">
        <v>31</v>
      </c>
      <c r="J13" t="s">
        <v>32</v>
      </c>
      <c r="K13" t="s">
        <v>10</v>
      </c>
      <c r="L13" t="s">
        <v>37</v>
      </c>
      <c r="M13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5.6" outlineLevelCol="1"/>
  <sheetData>
    <row r="1" ht="38.4" spans="2:2">
      <c r="B1" s="5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C9"/>
    </sheetView>
  </sheetViews>
  <sheetFormatPr defaultColWidth="8.8" defaultRowHeight="15.6"/>
  <sheetData>
    <row r="1" spans="1:8">
      <c r="A1" s="3" t="s">
        <v>15</v>
      </c>
      <c r="B1" s="3" t="s">
        <v>20</v>
      </c>
      <c r="C1" s="3" t="s">
        <v>21</v>
      </c>
      <c r="D1" s="3" t="s">
        <v>23</v>
      </c>
      <c r="H1" t="s">
        <v>38</v>
      </c>
    </row>
    <row r="2" spans="1:9">
      <c r="A2" t="s">
        <v>26</v>
      </c>
      <c r="B2" t="s">
        <v>30</v>
      </c>
      <c r="C2" t="s">
        <v>31</v>
      </c>
      <c r="D2" s="4">
        <v>190</v>
      </c>
      <c r="E2" t="str">
        <f>VLOOKUP(A2,HOP!A:L,12,0)</f>
        <v>190.00</v>
      </c>
      <c r="F2" t="str">
        <f>VLOOKUP(A2,HOP!A:C,3,0)</f>
        <v>3254422</v>
      </c>
      <c r="G2">
        <f>D2-E2</f>
        <v>0</v>
      </c>
      <c r="H2" t="str">
        <f>$H$1&amp;F2</f>
        <v>,3254422</v>
      </c>
      <c r="I2" t="str">
        <f>VLOOKUP(A2,HOP!A:U,21,0)</f>
        <v>直采</v>
      </c>
    </row>
    <row r="3" spans="1:9">
      <c r="A3" t="s">
        <v>34</v>
      </c>
      <c r="B3" t="s">
        <v>30</v>
      </c>
      <c r="C3" t="s">
        <v>31</v>
      </c>
      <c r="D3" s="4">
        <v>205</v>
      </c>
      <c r="E3" t="str">
        <f>VLOOKUP(A3,HOP!A:L,12,0)</f>
        <v>205.00</v>
      </c>
      <c r="F3" t="str">
        <f>VLOOKUP(A3,HOP!A:C,3,0)</f>
        <v>3254668</v>
      </c>
      <c r="G3">
        <f>D3-E3</f>
        <v>0</v>
      </c>
      <c r="H3" t="str">
        <f>$H$1&amp;F3</f>
        <v>,3254668</v>
      </c>
      <c r="I3" t="str">
        <f>VLOOKUP(A3,HOP!A:U,21,0)</f>
        <v>直采</v>
      </c>
    </row>
    <row r="5" spans="4:4">
      <c r="D5">
        <f>SUM(D2:D4)</f>
        <v>395</v>
      </c>
    </row>
    <row r="6" spans="4:4">
      <c r="D6">
        <v>395</v>
      </c>
    </row>
    <row r="8" spans="1:3">
      <c r="A8" t="s">
        <v>39</v>
      </c>
      <c r="C8">
        <v>395</v>
      </c>
    </row>
    <row r="9" spans="1:3">
      <c r="A9" t="s">
        <v>40</v>
      </c>
      <c r="C9">
        <f>SUM(C8:C8)</f>
        <v>395</v>
      </c>
    </row>
  </sheetData>
  <autoFilter ref="A1:I3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G11" sqref="G11"/>
    </sheetView>
  </sheetViews>
  <sheetFormatPr defaultColWidth="8.8" defaultRowHeight="15.6" outlineLevelRow="2"/>
  <sheetData>
    <row r="1" spans="1:22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20</v>
      </c>
      <c r="G1" s="1" t="s">
        <v>21</v>
      </c>
      <c r="H1" s="1" t="s">
        <v>46</v>
      </c>
      <c r="I1" s="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1" t="s">
        <v>52</v>
      </c>
      <c r="O1" s="1" t="s">
        <v>53</v>
      </c>
      <c r="P1" s="1" t="s">
        <v>54</v>
      </c>
      <c r="Q1" s="1" t="s">
        <v>55</v>
      </c>
      <c r="R1" s="1" t="s">
        <v>56</v>
      </c>
      <c r="S1" s="1" t="s">
        <v>57</v>
      </c>
      <c r="T1" s="1" t="s">
        <v>58</v>
      </c>
      <c r="U1" s="1" t="s">
        <v>59</v>
      </c>
      <c r="V1" s="1" t="s">
        <v>60</v>
      </c>
    </row>
    <row r="2" spans="1:22">
      <c r="A2" s="2" t="s">
        <v>26</v>
      </c>
      <c r="B2" s="2" t="s">
        <v>61</v>
      </c>
      <c r="C2" s="2" t="s">
        <v>62</v>
      </c>
      <c r="D2" s="2" t="s">
        <v>11</v>
      </c>
      <c r="E2" s="2" t="s">
        <v>27</v>
      </c>
      <c r="F2" s="2" t="s">
        <v>61</v>
      </c>
      <c r="G2" s="2" t="s">
        <v>63</v>
      </c>
      <c r="H2" s="2" t="s">
        <v>64</v>
      </c>
      <c r="I2" s="2" t="s">
        <v>33</v>
      </c>
      <c r="J2" s="2" t="s">
        <v>65</v>
      </c>
      <c r="K2" s="2" t="s">
        <v>33</v>
      </c>
      <c r="L2" s="2" t="s">
        <v>33</v>
      </c>
      <c r="M2" s="2" t="s">
        <v>66</v>
      </c>
      <c r="N2" s="2" t="s">
        <v>66</v>
      </c>
      <c r="O2" s="2" t="s">
        <v>8</v>
      </c>
      <c r="P2" s="2" t="s">
        <v>67</v>
      </c>
      <c r="Q2" s="2" t="s">
        <v>68</v>
      </c>
      <c r="R2" s="2" t="s">
        <v>69</v>
      </c>
      <c r="S2" s="2" t="s">
        <v>70</v>
      </c>
      <c r="T2" s="2" t="s">
        <v>71</v>
      </c>
      <c r="U2" s="2" t="s">
        <v>72</v>
      </c>
      <c r="V2" s="2" t="s">
        <v>73</v>
      </c>
    </row>
    <row r="3" spans="1:22">
      <c r="A3" s="2" t="s">
        <v>34</v>
      </c>
      <c r="B3" s="2" t="s">
        <v>61</v>
      </c>
      <c r="C3" s="2" t="s">
        <v>74</v>
      </c>
      <c r="D3" s="2" t="s">
        <v>11</v>
      </c>
      <c r="E3" s="2" t="s">
        <v>35</v>
      </c>
      <c r="F3" s="2" t="s">
        <v>61</v>
      </c>
      <c r="G3" s="2" t="s">
        <v>63</v>
      </c>
      <c r="H3" s="2" t="s">
        <v>64</v>
      </c>
      <c r="I3" s="2" t="s">
        <v>37</v>
      </c>
      <c r="J3" s="2" t="s">
        <v>65</v>
      </c>
      <c r="K3" s="2" t="s">
        <v>37</v>
      </c>
      <c r="L3" s="2" t="s">
        <v>37</v>
      </c>
      <c r="M3" s="2" t="s">
        <v>66</v>
      </c>
      <c r="N3" s="2" t="s">
        <v>66</v>
      </c>
      <c r="O3" s="2" t="s">
        <v>8</v>
      </c>
      <c r="P3" s="2" t="s">
        <v>67</v>
      </c>
      <c r="Q3" s="2" t="s">
        <v>68</v>
      </c>
      <c r="R3" s="2" t="s">
        <v>75</v>
      </c>
      <c r="S3" s="2" t="s">
        <v>70</v>
      </c>
      <c r="T3" s="2" t="s">
        <v>71</v>
      </c>
      <c r="U3" s="2" t="s">
        <v>72</v>
      </c>
      <c r="V3" s="2" t="s">
        <v>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Michelle金玲</cp:lastModifiedBy>
  <dcterms:created xsi:type="dcterms:W3CDTF">2019-12-12T11:53:00Z</dcterms:created>
  <dcterms:modified xsi:type="dcterms:W3CDTF">2023-04-25T03:55:52Z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B63AE789BF4840F783005E7E7DD9CCAF_12</vt:lpwstr>
  </property>
</Properties>
</file>