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<sst xmlns="http://schemas.openxmlformats.org/spreadsheetml/2006/main" count="279" uniqueCount="134">
  <si>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</si>
  <si>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</si>
  <si>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</si>
  <si>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</si>
  <si>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</si>
  <si>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</si>
  <si>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</si>
  <si>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</si>
  <si>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</si>
  <si>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</si>
  <si>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</si>
  <si>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</si>
  <si>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</si>
  <si>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</si>
  <si>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</si>
  <si>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</si>
  <si>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</si>
  <si>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</si>
  <si>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</si>
  <si>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</si>
  <si>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</si>
  <si>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</si>
  <si>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</si>
  <si>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</si>
  <si>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</si>
  <si>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999223324681245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</si>
  <si>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</si>
  <si>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</si>
  <si>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</si>
  <si>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</si>
  <si>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</si>
  <si>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YOSHII/TOSHIHARU,URUSHINO/TOMOAKI,SAKUMA/TAKAO</t>
  </si>
  <si>
    <t>CA363230426CNY</t>
  </si>
  <si>
    <t>未提现</t>
  </si>
  <si>
    <t>携程开票</t>
  </si>
  <si>
    <t xml:space="preserve">	</t>
  </si>
  <si>
    <t xml:space="preserve">999223469384713	</t>
  </si>
  <si>
    <t>[香港]香港广易商务宾馆(家庭旅馆)(WIDE EVER HOSTEL)(2981749)</t>
  </si>
  <si>
    <t>标准双床房&lt;特惠专享&gt;&lt;双人入住&gt;&lt;无早&gt;</t>
  </si>
  <si>
    <t>liang/xingpin</t>
  </si>
  <si>
    <t xml:space="preserve">3194563	</t>
  </si>
  <si>
    <t xml:space="preserve">999223562492448	</t>
  </si>
  <si>
    <t>李川,孙小海</t>
  </si>
  <si>
    <t xml:space="preserve">23568946134	</t>
  </si>
  <si>
    <t>陈俞霖</t>
  </si>
  <si>
    <t xml:space="preserve">999223570080114	</t>
  </si>
  <si>
    <t>陈福龙</t>
  </si>
  <si>
    <t xml:space="preserve">999223572635337	</t>
  </si>
  <si>
    <t>杨伊楠</t>
  </si>
  <si>
    <t xml:space="preserve">999223573551405	</t>
  </si>
  <si>
    <t>齐兵赛</t>
  </si>
  <si>
    <t xml:space="preserve">23573973957	</t>
  </si>
  <si>
    <t>张圣忠</t>
  </si>
  <si>
    <t xml:space="preserve">999223574348276	</t>
  </si>
  <si>
    <t>卢隆桂</t>
  </si>
  <si>
    <t xml:space="preserve">999223574500705	</t>
  </si>
  <si>
    <t>商务江景大床房&lt;特惠专享&gt;&lt;双人入住&gt;&lt;双早&gt;&lt;日历房套餐高价值&gt;&lt;新酒店礼盒&gt;</t>
  </si>
  <si>
    <t>王晖</t>
  </si>
  <si>
    <t xml:space="preserve">999223576336001	</t>
  </si>
  <si>
    <t>[漳浦]翡翠湾禧月海景酒店(89052199)</t>
  </si>
  <si>
    <t>豪华海景标间&lt;超值特惠&gt;&lt;双人入住&gt;&lt;双早&gt;</t>
  </si>
  <si>
    <t>罗来星</t>
  </si>
  <si>
    <t xml:space="preserve">3213884	</t>
  </si>
  <si>
    <t xml:space="preserve">999223583104116	</t>
  </si>
  <si>
    <t>[梅州]梅州新飞腾艺术酒店(100914635)</t>
  </si>
  <si>
    <t>豪华主题大床房&lt;特惠专享&gt;&lt;双人入住&gt;&lt;无早&gt;</t>
  </si>
  <si>
    <t>刘煜亮</t>
  </si>
  <si>
    <t xml:space="preserve">3214386	</t>
  </si>
  <si>
    <t xml:space="preserve">acknowledge	</t>
  </si>
  <si>
    <t>，</t>
  </si>
  <si>
    <t>999223324681245</t>
  </si>
  <si>
    <t>202303240904030076</t>
  </si>
  <si>
    <t>999223562492448</t>
  </si>
  <si>
    <t>202304091740370020</t>
  </si>
  <si>
    <t>202304092131030020</t>
  </si>
  <si>
    <t>999223570080114</t>
  </si>
  <si>
    <t>202304092239100021</t>
  </si>
  <si>
    <t>999223572635337</t>
  </si>
  <si>
    <t>202304100825540071</t>
  </si>
  <si>
    <t>999223573551405</t>
  </si>
  <si>
    <t>202304101039370068</t>
  </si>
  <si>
    <t>202304101345150076</t>
  </si>
  <si>
    <t>999223574348276</t>
  </si>
  <si>
    <t>202304101224560068</t>
  </si>
  <si>
    <t>999223574500705</t>
  </si>
  <si>
    <t>202304101223300068</t>
  </si>
  <si>
    <t>A230426092838481</t>
  </si>
  <si>
    <t>房集：i230426110458 3923元</t>
  </si>
  <si>
    <t>CNY / HKD 当前参考汇率: 1.131542796</t>
  </si>
  <si>
    <t>总计：4688 CNY/
5304.67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</si>
  <si>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</si>
  <si>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</si>
  <si>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</si>
  <si>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</si>
  <si>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</si>
  <si>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</si>
  <si>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</si>
  <si>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</si>
  <si>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</si>
  <si>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</si>
  <si>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</si>
  <si>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</si>
  <si>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</si>
  <si>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</si>
  <si>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</si>
  <si>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</si>
  <si>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</si>
  <si>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</si>
  <si>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</si>
  <si>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</si>
  <si>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3194563</t>
  </si>
  <si>
    <t>香港广易商务宾馆(家庭旅馆)</t>
  </si>
  <si>
    <t>liang xingpin</t>
  </si>
  <si>
    <t>2023-04-10</t>
  </si>
  <si>
    <t>2023-04-11</t>
  </si>
  <si>
    <t>退房日周结</t>
  </si>
  <si>
    <t>306.00</t>
  </si>
  <si>
    <t>RMB</t>
  </si>
  <si>
    <t>0</t>
  </si>
  <si>
    <t>0.00</t>
  </si>
  <si>
    <t>携程国内直连(DD)</t>
  </si>
  <si>
    <t>01.011249</t>
  </si>
  <si>
    <t>2023-04-03 14:00:23</t>
  </si>
  <si>
    <t>否</t>
  </si>
  <si>
    <t>汇智国际旅游发展有限公司</t>
  </si>
  <si>
    <t>直采</t>
  </si>
  <si>
    <t>中国</t>
  </si>
  <si>
    <t>3213884</t>
  </si>
  <si>
    <t>翡翠湾禧月海景酒店</t>
  </si>
  <si>
    <t>2023-04-10 15:58:23</t>
  </si>
  <si>
    <t>3214386</t>
  </si>
  <si>
    <t>梅州新飞腾艺术酒店</t>
  </si>
  <si>
    <t>153.00</t>
  </si>
  <si>
    <t>2023-04-10 19:45:37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</si>
</sst>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  <xf numFmtId="0" fontId="4" fillId="0" borderId="0" xfId="0" applyNumberFormat="1" applyFont="1" applyFill="1" applyAlignment="1" quotePrefix="1">
      <alignment vertical="center"/>
    </xf>
    <xf numFmtId="0" fontId="4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438150</xdr:colOff>
      <xdr:row>55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52512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45026</v>
      </c>
      <c r="G2" s="7">
        <v>45027</v>
      </c>
      <c r="H2" s="4">
        <v>3</v>
      </c>
      <c r="I2" s="4">
        <v>1</v>
      </c>
      <c r="J2" s="4">
        <v>3</v>
      </c>
      <c r="K2" s="4" t="s">
        <v>30</v>
      </c>
      <c r="L2" s="4">
        <v>987</v>
      </c>
      <c r="M2" s="4">
        <v>987</v>
      </c>
      <c r="N2" s="4" t="s">
        <v>31</v>
      </c>
      <c r="O2" s="4" t="s">
        <v>32</v>
      </c>
      <c r="P2" s="4" t="s">
        <v>33</v>
      </c>
      <c r="Q2" s="4">
        <v>0</v>
      </c>
      <c r="R2" s="14">
        <v>45009</v>
      </c>
      <c r="S2" s="7">
        <v>45042</v>
      </c>
      <c r="T2" s="4" t="s">
        <v>34</v>
      </c>
      <c r="U2" s="4">
        <v>987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45026</v>
      </c>
      <c r="G3" s="7">
        <v>45027</v>
      </c>
      <c r="H3" s="4">
        <v>1</v>
      </c>
      <c r="I3" s="4">
        <v>1</v>
      </c>
      <c r="J3" s="4">
        <v>1</v>
      </c>
      <c r="K3" s="4" t="s">
        <v>30</v>
      </c>
      <c r="L3" s="4">
        <v>306</v>
      </c>
      <c r="M3" s="4">
        <v>306</v>
      </c>
      <c r="N3" s="4" t="s">
        <v>39</v>
      </c>
      <c r="O3" s="4" t="s">
        <v>32</v>
      </c>
      <c r="P3" s="4" t="s">
        <v>33</v>
      </c>
      <c r="Q3" s="4">
        <v>0</v>
      </c>
      <c r="R3" s="14">
        <v>45019</v>
      </c>
      <c r="S3" s="7">
        <v>45042</v>
      </c>
      <c r="T3" s="4" t="s">
        <v>34</v>
      </c>
      <c r="U3" s="4">
        <v>306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7">
        <v>45026</v>
      </c>
      <c r="G4" s="7">
        <v>45027</v>
      </c>
      <c r="H4" s="4">
        <v>2</v>
      </c>
      <c r="I4" s="4">
        <v>1</v>
      </c>
      <c r="J4" s="4">
        <v>2</v>
      </c>
      <c r="K4" s="4" t="s">
        <v>30</v>
      </c>
      <c r="L4" s="4">
        <v>644</v>
      </c>
      <c r="M4" s="4">
        <v>644</v>
      </c>
      <c r="N4" s="4" t="s">
        <v>42</v>
      </c>
      <c r="O4" s="4" t="s">
        <v>32</v>
      </c>
      <c r="P4" s="4" t="s">
        <v>33</v>
      </c>
      <c r="Q4" s="4">
        <v>0</v>
      </c>
      <c r="R4" s="14">
        <v>45025</v>
      </c>
      <c r="S4" s="7">
        <v>45042</v>
      </c>
      <c r="T4" s="4" t="s">
        <v>34</v>
      </c>
      <c r="U4" s="4">
        <v>644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7">
        <v>45026</v>
      </c>
      <c r="G5" s="7">
        <v>45027</v>
      </c>
      <c r="H5" s="4">
        <v>1</v>
      </c>
      <c r="I5" s="4">
        <v>1</v>
      </c>
      <c r="J5" s="4">
        <v>1</v>
      </c>
      <c r="K5" s="4" t="s">
        <v>30</v>
      </c>
      <c r="L5" s="4">
        <v>322</v>
      </c>
      <c r="M5" s="4">
        <v>322</v>
      </c>
      <c r="N5" s="4" t="s">
        <v>44</v>
      </c>
      <c r="O5" s="4" t="s">
        <v>32</v>
      </c>
      <c r="P5" s="4" t="s">
        <v>33</v>
      </c>
      <c r="Q5" s="4">
        <v>0</v>
      </c>
      <c r="R5" s="14">
        <v>45025</v>
      </c>
      <c r="S5" s="7">
        <v>45042</v>
      </c>
      <c r="T5" s="4" t="s">
        <v>34</v>
      </c>
      <c r="U5" s="4">
        <v>322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29</v>
      </c>
      <c r="F6" s="7">
        <v>45026</v>
      </c>
      <c r="G6" s="7">
        <v>45027</v>
      </c>
      <c r="H6" s="4">
        <v>1</v>
      </c>
      <c r="I6" s="4">
        <v>1</v>
      </c>
      <c r="J6" s="4">
        <v>1</v>
      </c>
      <c r="K6" s="4" t="s">
        <v>30</v>
      </c>
      <c r="L6" s="4">
        <v>322</v>
      </c>
      <c r="M6" s="4">
        <v>322</v>
      </c>
      <c r="N6" s="4" t="s">
        <v>46</v>
      </c>
      <c r="O6" s="4" t="s">
        <v>32</v>
      </c>
      <c r="P6" s="4" t="s">
        <v>33</v>
      </c>
      <c r="Q6" s="4">
        <v>0</v>
      </c>
      <c r="R6" s="14">
        <v>45025</v>
      </c>
      <c r="S6" s="7">
        <v>45042</v>
      </c>
      <c r="T6" s="4" t="s">
        <v>34</v>
      </c>
      <c r="U6" s="4">
        <v>322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28</v>
      </c>
      <c r="E7" s="4" t="s">
        <v>29</v>
      </c>
      <c r="F7" s="7">
        <v>45026</v>
      </c>
      <c r="G7" s="7">
        <v>45027</v>
      </c>
      <c r="H7" s="4">
        <v>1</v>
      </c>
      <c r="I7" s="4">
        <v>1</v>
      </c>
      <c r="J7" s="4">
        <v>1</v>
      </c>
      <c r="K7" s="4" t="s">
        <v>30</v>
      </c>
      <c r="L7" s="4">
        <v>322</v>
      </c>
      <c r="M7" s="4">
        <v>322</v>
      </c>
      <c r="N7" s="4" t="s">
        <v>48</v>
      </c>
      <c r="O7" s="4" t="s">
        <v>32</v>
      </c>
      <c r="P7" s="4" t="s">
        <v>33</v>
      </c>
      <c r="Q7" s="4">
        <v>0</v>
      </c>
      <c r="R7" s="14">
        <v>45026</v>
      </c>
      <c r="S7" s="7">
        <v>45042</v>
      </c>
      <c r="T7" s="4" t="s">
        <v>34</v>
      </c>
      <c r="U7" s="4">
        <v>322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28</v>
      </c>
      <c r="E8" s="4" t="s">
        <v>29</v>
      </c>
      <c r="F8" s="7">
        <v>45026</v>
      </c>
      <c r="G8" s="7">
        <v>45027</v>
      </c>
      <c r="H8" s="4">
        <v>1</v>
      </c>
      <c r="I8" s="4">
        <v>1</v>
      </c>
      <c r="J8" s="4">
        <v>1</v>
      </c>
      <c r="K8" s="4" t="s">
        <v>30</v>
      </c>
      <c r="L8" s="4">
        <v>322</v>
      </c>
      <c r="M8" s="4">
        <v>322</v>
      </c>
      <c r="N8" s="4" t="s">
        <v>50</v>
      </c>
      <c r="O8" s="4" t="s">
        <v>32</v>
      </c>
      <c r="P8" s="4" t="s">
        <v>33</v>
      </c>
      <c r="Q8" s="4">
        <v>0</v>
      </c>
      <c r="R8" s="14">
        <v>45026</v>
      </c>
      <c r="S8" s="7">
        <v>45042</v>
      </c>
      <c r="T8" s="4" t="s">
        <v>34</v>
      </c>
      <c r="U8" s="4">
        <v>322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28</v>
      </c>
      <c r="E9" s="4" t="s">
        <v>29</v>
      </c>
      <c r="F9" s="7">
        <v>45026</v>
      </c>
      <c r="G9" s="7">
        <v>45027</v>
      </c>
      <c r="H9" s="4">
        <v>1</v>
      </c>
      <c r="I9" s="4">
        <v>1</v>
      </c>
      <c r="J9" s="4">
        <v>1</v>
      </c>
      <c r="K9" s="4" t="s">
        <v>30</v>
      </c>
      <c r="L9" s="4">
        <v>322</v>
      </c>
      <c r="M9" s="4">
        <v>322</v>
      </c>
      <c r="N9" s="4" t="s">
        <v>52</v>
      </c>
      <c r="O9" s="4" t="s">
        <v>32</v>
      </c>
      <c r="P9" s="4" t="s">
        <v>33</v>
      </c>
      <c r="Q9" s="4">
        <v>0</v>
      </c>
      <c r="R9" s="14">
        <v>45026.0000115741</v>
      </c>
      <c r="S9" s="7">
        <v>45042</v>
      </c>
      <c r="T9" s="4" t="s">
        <v>34</v>
      </c>
      <c r="U9" s="4">
        <v>322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53</v>
      </c>
      <c r="B10" s="4" t="s">
        <v>26</v>
      </c>
      <c r="C10" s="4" t="s">
        <v>27</v>
      </c>
      <c r="D10" s="4" t="s">
        <v>28</v>
      </c>
      <c r="E10" s="4" t="s">
        <v>29</v>
      </c>
      <c r="F10" s="7">
        <v>45026</v>
      </c>
      <c r="G10" s="7">
        <v>45027</v>
      </c>
      <c r="H10" s="4">
        <v>1</v>
      </c>
      <c r="I10" s="4">
        <v>1</v>
      </c>
      <c r="J10" s="4">
        <v>1</v>
      </c>
      <c r="K10" s="4" t="s">
        <v>30</v>
      </c>
      <c r="L10" s="4">
        <v>322</v>
      </c>
      <c r="M10" s="4">
        <v>322</v>
      </c>
      <c r="N10" s="4" t="s">
        <v>54</v>
      </c>
      <c r="O10" s="4" t="s">
        <v>32</v>
      </c>
      <c r="P10" s="4" t="s">
        <v>33</v>
      </c>
      <c r="Q10" s="4">
        <v>0</v>
      </c>
      <c r="R10" s="14">
        <v>45026</v>
      </c>
      <c r="S10" s="7">
        <v>45042</v>
      </c>
      <c r="T10" s="4" t="s">
        <v>34</v>
      </c>
      <c r="U10" s="4">
        <v>322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27</v>
      </c>
      <c r="D11" s="4" t="s">
        <v>28</v>
      </c>
      <c r="E11" s="4" t="s">
        <v>56</v>
      </c>
      <c r="F11" s="7">
        <v>45026</v>
      </c>
      <c r="G11" s="7">
        <v>45027</v>
      </c>
      <c r="H11" s="4">
        <v>1</v>
      </c>
      <c r="I11" s="4">
        <v>1</v>
      </c>
      <c r="J11" s="4">
        <v>1</v>
      </c>
      <c r="K11" s="4" t="s">
        <v>30</v>
      </c>
      <c r="L11" s="4">
        <v>360</v>
      </c>
      <c r="M11" s="4">
        <v>360</v>
      </c>
      <c r="N11" s="4" t="s">
        <v>57</v>
      </c>
      <c r="O11" s="4" t="s">
        <v>32</v>
      </c>
      <c r="P11" s="4" t="s">
        <v>33</v>
      </c>
      <c r="Q11" s="4">
        <v>0</v>
      </c>
      <c r="R11" s="14">
        <v>45026</v>
      </c>
      <c r="S11" s="7">
        <v>45042</v>
      </c>
      <c r="T11" s="4" t="s">
        <v>34</v>
      </c>
      <c r="U11" s="4">
        <v>360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59</v>
      </c>
      <c r="E12" s="4" t="s">
        <v>60</v>
      </c>
      <c r="F12" s="7">
        <v>45026</v>
      </c>
      <c r="G12" s="7">
        <v>45027</v>
      </c>
      <c r="H12" s="4">
        <v>1</v>
      </c>
      <c r="I12" s="4">
        <v>1</v>
      </c>
      <c r="J12" s="4">
        <v>1</v>
      </c>
      <c r="K12" s="4" t="s">
        <v>30</v>
      </c>
      <c r="L12" s="4">
        <v>306</v>
      </c>
      <c r="M12" s="4">
        <v>306</v>
      </c>
      <c r="N12" s="4" t="s">
        <v>61</v>
      </c>
      <c r="O12" s="4" t="s">
        <v>32</v>
      </c>
      <c r="P12" s="4" t="s">
        <v>33</v>
      </c>
      <c r="Q12" s="4">
        <v>0</v>
      </c>
      <c r="R12" s="14">
        <v>45026</v>
      </c>
      <c r="S12" s="7">
        <v>45042</v>
      </c>
      <c r="T12" s="4" t="s">
        <v>34</v>
      </c>
      <c r="U12" s="4">
        <v>306</v>
      </c>
      <c r="V12" s="4">
        <v>0</v>
      </c>
      <c r="W12" s="4">
        <v>0</v>
      </c>
      <c r="X12" s="4" t="s">
        <v>62</v>
      </c>
      <c r="Y12" s="4" t="s">
        <v>35</v>
      </c>
    </row>
    <row r="13" s="4" customFormat="1" spans="1:25">
      <c r="A13" s="4" t="s">
        <v>63</v>
      </c>
      <c r="B13" s="4" t="s">
        <v>26</v>
      </c>
      <c r="C13" s="4" t="s">
        <v>27</v>
      </c>
      <c r="D13" s="4" t="s">
        <v>64</v>
      </c>
      <c r="E13" s="4" t="s">
        <v>65</v>
      </c>
      <c r="F13" s="7">
        <v>45026</v>
      </c>
      <c r="G13" s="7">
        <v>45027</v>
      </c>
      <c r="H13" s="4">
        <v>1</v>
      </c>
      <c r="I13" s="4">
        <v>1</v>
      </c>
      <c r="J13" s="4">
        <v>1</v>
      </c>
      <c r="K13" s="4" t="s">
        <v>30</v>
      </c>
      <c r="L13" s="4">
        <v>153</v>
      </c>
      <c r="M13" s="4">
        <v>153</v>
      </c>
      <c r="N13" s="4" t="s">
        <v>66</v>
      </c>
      <c r="O13" s="4" t="s">
        <v>32</v>
      </c>
      <c r="P13" s="4" t="s">
        <v>33</v>
      </c>
      <c r="Q13" s="4">
        <v>0</v>
      </c>
      <c r="R13" s="14">
        <v>45026</v>
      </c>
      <c r="S13" s="7">
        <v>45042</v>
      </c>
      <c r="T13" s="4" t="s">
        <v>34</v>
      </c>
      <c r="U13" s="4">
        <v>153</v>
      </c>
      <c r="V13" s="4">
        <v>0</v>
      </c>
      <c r="W13" s="4">
        <v>0</v>
      </c>
      <c r="X13" s="4" t="s">
        <v>67</v>
      </c>
      <c r="Y13" s="4" t="s">
        <v>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E2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10">
      <c r="A2" s="15" t="s">
        <v>70</v>
      </c>
      <c r="B2" s="7">
        <v>45026</v>
      </c>
      <c r="C2" s="7">
        <v>45027</v>
      </c>
      <c r="D2" s="4">
        <v>987</v>
      </c>
      <c r="E2" s="4">
        <v>987</v>
      </c>
      <c r="F2" s="16" t="s">
        <v>71</v>
      </c>
      <c r="G2" s="4">
        <f>D2-E2</f>
        <v>0</v>
      </c>
      <c r="H2" s="4" t="str">
        <f>$H$1&amp;F2</f>
        <v>，202303240904030076</v>
      </c>
      <c r="I2" s="4" t="e">
        <f>VLOOKUP(A2,HOP!A:U,21,0)</f>
        <v>#N/A</v>
      </c>
      <c r="J2" s="4">
        <v>3.24</v>
      </c>
    </row>
    <row r="3" s="4" customFormat="1" hidden="1" spans="1:9">
      <c r="A3" s="6">
        <v>999223469384713</v>
      </c>
      <c r="B3" s="7">
        <v>45026</v>
      </c>
      <c r="C3" s="7">
        <v>45027</v>
      </c>
      <c r="D3" s="4">
        <v>306</v>
      </c>
      <c r="E3" s="4" t="str">
        <f>VLOOKUP(A3,HOP!A:L,12,0)</f>
        <v>306.00</v>
      </c>
      <c r="F3" s="4" t="str">
        <f>VLOOKUP(A3,HOP!A:C,3,0)</f>
        <v>3194563</v>
      </c>
      <c r="G3" s="4">
        <f t="shared" ref="G3:G13" si="0">D3-E3</f>
        <v>0</v>
      </c>
      <c r="H3" s="4" t="str">
        <f t="shared" ref="H3:H13" si="1">$H$1&amp;F3</f>
        <v>，3194563</v>
      </c>
      <c r="I3" s="4" t="str">
        <f>VLOOKUP(A3,HOP!A:U,21,0)</f>
        <v>直采</v>
      </c>
    </row>
    <row r="4" s="4" customFormat="1" spans="1:10">
      <c r="A4" s="15" t="s">
        <v>72</v>
      </c>
      <c r="B4" s="7">
        <v>45026</v>
      </c>
      <c r="C4" s="7">
        <v>45027</v>
      </c>
      <c r="D4" s="4">
        <v>644</v>
      </c>
      <c r="E4" s="4">
        <v>644</v>
      </c>
      <c r="F4" s="16" t="s">
        <v>73</v>
      </c>
      <c r="G4" s="4">
        <f t="shared" si="0"/>
        <v>0</v>
      </c>
      <c r="H4" s="4" t="str">
        <f t="shared" si="1"/>
        <v>，202304091740370020</v>
      </c>
      <c r="I4" s="4" t="e">
        <f>VLOOKUP(A4,HOP!A:U,21,0)</f>
        <v>#N/A</v>
      </c>
      <c r="J4" s="4">
        <v>4.9</v>
      </c>
    </row>
    <row r="5" s="4" customFormat="1" spans="1:10">
      <c r="A5" s="6">
        <v>23568946134</v>
      </c>
      <c r="B5" s="7">
        <v>45026</v>
      </c>
      <c r="C5" s="7">
        <v>45027</v>
      </c>
      <c r="D5" s="4">
        <v>322</v>
      </c>
      <c r="E5" s="4">
        <v>322</v>
      </c>
      <c r="F5" s="16" t="s">
        <v>74</v>
      </c>
      <c r="G5" s="4">
        <f t="shared" si="0"/>
        <v>0</v>
      </c>
      <c r="H5" s="4" t="str">
        <f t="shared" si="1"/>
        <v>，202304092131030020</v>
      </c>
      <c r="I5" s="4" t="e">
        <f>VLOOKUP(A5,HOP!A:U,21,0)</f>
        <v>#N/A</v>
      </c>
      <c r="J5" s="4">
        <v>4.9</v>
      </c>
    </row>
    <row r="6" s="5" customFormat="1" spans="1:10">
      <c r="A6" s="17" t="s">
        <v>75</v>
      </c>
      <c r="B6" s="9">
        <v>45026</v>
      </c>
      <c r="C6" s="9">
        <v>45027</v>
      </c>
      <c r="D6" s="5">
        <v>322</v>
      </c>
      <c r="E6" s="5">
        <v>322</v>
      </c>
      <c r="F6" s="18" t="s">
        <v>76</v>
      </c>
      <c r="G6" s="5">
        <f t="shared" si="0"/>
        <v>0</v>
      </c>
      <c r="H6" s="10" t="str">
        <f t="shared" si="1"/>
        <v>，202304092239100021</v>
      </c>
      <c r="I6" s="5" t="e">
        <f>VLOOKUP(A6,HOP!A:U,21,0)</f>
        <v>#N/A</v>
      </c>
      <c r="J6" s="5">
        <v>4.9</v>
      </c>
    </row>
    <row r="7" s="4" customFormat="1" spans="1:10">
      <c r="A7" s="15" t="s">
        <v>77</v>
      </c>
      <c r="B7" s="7">
        <v>45026</v>
      </c>
      <c r="C7" s="7">
        <v>45027</v>
      </c>
      <c r="D7" s="4">
        <v>322</v>
      </c>
      <c r="E7" s="4">
        <v>322</v>
      </c>
      <c r="F7" s="16" t="s">
        <v>78</v>
      </c>
      <c r="G7" s="4">
        <f t="shared" si="0"/>
        <v>0</v>
      </c>
      <c r="H7" s="4" t="str">
        <f t="shared" si="1"/>
        <v>，202304100825540071</v>
      </c>
      <c r="I7" s="4" t="e">
        <f>VLOOKUP(A7,HOP!A:U,21,0)</f>
        <v>#N/A</v>
      </c>
      <c r="J7" s="12">
        <v>4.1</v>
      </c>
    </row>
    <row r="8" s="4" customFormat="1" spans="1:10">
      <c r="A8" s="15" t="s">
        <v>79</v>
      </c>
      <c r="B8" s="7">
        <v>45026</v>
      </c>
      <c r="C8" s="7">
        <v>45027</v>
      </c>
      <c r="D8" s="4">
        <v>322</v>
      </c>
      <c r="E8" s="4">
        <v>322</v>
      </c>
      <c r="F8" s="16" t="s">
        <v>80</v>
      </c>
      <c r="G8" s="4">
        <f t="shared" si="0"/>
        <v>0</v>
      </c>
      <c r="H8" s="4" t="str">
        <f t="shared" si="1"/>
        <v>，202304101039370068</v>
      </c>
      <c r="I8" s="4" t="e">
        <f>VLOOKUP(A8,HOP!A:U,21,0)</f>
        <v>#N/A</v>
      </c>
      <c r="J8" s="12">
        <v>4.1</v>
      </c>
    </row>
    <row r="9" s="5" customFormat="1" spans="1:10">
      <c r="A9" s="11">
        <v>23573973957</v>
      </c>
      <c r="B9" s="9">
        <v>45026</v>
      </c>
      <c r="C9" s="9">
        <v>45027</v>
      </c>
      <c r="D9" s="5">
        <v>322</v>
      </c>
      <c r="E9" s="5">
        <v>322</v>
      </c>
      <c r="F9" s="18" t="s">
        <v>81</v>
      </c>
      <c r="G9" s="5">
        <f t="shared" si="0"/>
        <v>0</v>
      </c>
      <c r="H9" s="10" t="str">
        <f t="shared" si="1"/>
        <v>，202304101345150076</v>
      </c>
      <c r="I9" s="5" t="e">
        <f>VLOOKUP(A9,HOP!A:U,21,0)</f>
        <v>#N/A</v>
      </c>
      <c r="J9" s="13">
        <v>4.1</v>
      </c>
    </row>
    <row r="10" s="4" customFormat="1" spans="1:10">
      <c r="A10" s="15" t="s">
        <v>82</v>
      </c>
      <c r="B10" s="7">
        <v>45026</v>
      </c>
      <c r="C10" s="7">
        <v>45027</v>
      </c>
      <c r="D10" s="4">
        <v>322</v>
      </c>
      <c r="E10" s="4">
        <v>322</v>
      </c>
      <c r="F10" s="16" t="s">
        <v>83</v>
      </c>
      <c r="G10" s="4">
        <f t="shared" si="0"/>
        <v>0</v>
      </c>
      <c r="H10" s="4" t="str">
        <f t="shared" si="1"/>
        <v>，202304101224560068</v>
      </c>
      <c r="I10" s="4" t="e">
        <f>VLOOKUP(A10,HOP!A:U,21,0)</f>
        <v>#N/A</v>
      </c>
      <c r="J10" s="12">
        <v>4.1</v>
      </c>
    </row>
    <row r="11" s="4" customFormat="1" spans="1:10">
      <c r="A11" s="15" t="s">
        <v>84</v>
      </c>
      <c r="B11" s="7">
        <v>45026</v>
      </c>
      <c r="C11" s="7">
        <v>45027</v>
      </c>
      <c r="D11" s="4">
        <v>360</v>
      </c>
      <c r="E11" s="4">
        <v>360</v>
      </c>
      <c r="F11" s="16" t="s">
        <v>85</v>
      </c>
      <c r="G11" s="4">
        <f t="shared" si="0"/>
        <v>0</v>
      </c>
      <c r="H11" s="4" t="str">
        <f t="shared" si="1"/>
        <v>，202304101223300068</v>
      </c>
      <c r="I11" s="4" t="e">
        <f>VLOOKUP(A11,HOP!A:U,21,0)</f>
        <v>#N/A</v>
      </c>
      <c r="J11" s="12">
        <v>4.1</v>
      </c>
    </row>
    <row r="12" s="4" customFormat="1" hidden="1" spans="1:9">
      <c r="A12" s="6">
        <v>999223576336001</v>
      </c>
      <c r="B12" s="7">
        <v>45026</v>
      </c>
      <c r="C12" s="7">
        <v>45027</v>
      </c>
      <c r="D12" s="4">
        <v>306</v>
      </c>
      <c r="E12" s="4" t="str">
        <f>VLOOKUP(A12,HOP!A:L,12,0)</f>
        <v>306.00</v>
      </c>
      <c r="F12" s="4" t="str">
        <f>VLOOKUP(A12,HOP!A:C,3,0)</f>
        <v>3213884</v>
      </c>
      <c r="G12" s="4">
        <f t="shared" si="0"/>
        <v>0</v>
      </c>
      <c r="H12" s="4" t="str">
        <f t="shared" si="1"/>
        <v>，3213884</v>
      </c>
      <c r="I12" s="4" t="str">
        <f>VLOOKUP(A12,HOP!A:U,21,0)</f>
        <v>直采</v>
      </c>
    </row>
    <row r="13" s="4" customFormat="1" hidden="1" spans="1:9">
      <c r="A13" s="6">
        <v>999223583104116</v>
      </c>
      <c r="B13" s="7">
        <v>45026</v>
      </c>
      <c r="C13" s="7">
        <v>45027</v>
      </c>
      <c r="D13" s="4">
        <v>153</v>
      </c>
      <c r="E13" s="4" t="str">
        <f>VLOOKUP(A13,HOP!A:L,12,0)</f>
        <v>153.00</v>
      </c>
      <c r="F13" s="4" t="str">
        <f>VLOOKUP(A13,HOP!A:C,3,0)</f>
        <v>3214386</v>
      </c>
      <c r="G13" s="4">
        <f t="shared" si="0"/>
        <v>0</v>
      </c>
      <c r="H13" s="4" t="str">
        <f t="shared" si="1"/>
        <v>，3214386</v>
      </c>
      <c r="I13" s="4" t="str">
        <f>VLOOKUP(A13,HOP!A:U,21,0)</f>
        <v>直采</v>
      </c>
    </row>
    <row r="15" spans="4:4">
      <c r="D15" s="4">
        <f>SUM(D2:D14)</f>
        <v>4688</v>
      </c>
    </row>
    <row r="20" spans="1:4">
      <c r="A20" s="4" t="s">
        <v>86</v>
      </c>
      <c r="C20" s="4">
        <v>765</v>
      </c>
      <c r="D20" s="4">
        <v>865.63</v>
      </c>
    </row>
    <row r="21" spans="1:4">
      <c r="A21" s="4" t="s">
        <v>87</v>
      </c>
      <c r="C21" s="4">
        <v>3923</v>
      </c>
      <c r="D21" s="4">
        <v>4439.04</v>
      </c>
    </row>
    <row r="22" spans="1:4">
      <c r="A22" s="4" t="s">
        <v>88</v>
      </c>
      <c r="C22" s="4">
        <f>SUBTOTAL(9,C20:C21)</f>
        <v>4688</v>
      </c>
      <c r="D22" s="4">
        <f>SUBTOTAL(9,D20:D21)</f>
        <v>5304.67</v>
      </c>
    </row>
    <row r="23" spans="1:1">
      <c r="A23" s="4" t="s">
        <v>89</v>
      </c>
    </row>
  </sheetData>
  <autoFilter ref="A1:X13"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999223469384713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999223576336001</v>
      </c>
      <c r="B3" s="1" t="s">
        <v>113</v>
      </c>
      <c r="C3" s="1" t="s">
        <v>127</v>
      </c>
      <c r="D3" s="1" t="s">
        <v>128</v>
      </c>
      <c r="E3" s="1" t="s">
        <v>61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116</v>
      </c>
      <c r="L3" s="1" t="s">
        <v>116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129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999223583104116</v>
      </c>
      <c r="B4" s="1" t="s">
        <v>113</v>
      </c>
      <c r="C4" s="1" t="s">
        <v>130</v>
      </c>
      <c r="D4" s="1" t="s">
        <v>131</v>
      </c>
      <c r="E4" s="1" t="s">
        <v>66</v>
      </c>
      <c r="F4" s="1" t="s">
        <v>113</v>
      </c>
      <c r="G4" s="1" t="s">
        <v>114</v>
      </c>
      <c r="H4" s="1" t="s">
        <v>115</v>
      </c>
      <c r="I4" s="1" t="s">
        <v>132</v>
      </c>
      <c r="J4" s="1" t="s">
        <v>117</v>
      </c>
      <c r="K4" s="1" t="s">
        <v>132</v>
      </c>
      <c r="L4" s="1" t="s">
        <v>132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133</v>
      </c>
      <c r="S4" s="1" t="s">
        <v>123</v>
      </c>
      <c r="T4" s="1" t="s">
        <v>124</v>
      </c>
      <c r="U4" s="1" t="s">
        <v>125</v>
      </c>
      <c r="V4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2023-04-26T01:19:11Z</dcterms:created>
  <dcterms:modified xsi:type="dcterms:W3CDTF">2023-04-26T03:14:10Z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90AF7010094242719059AF54E403D7DC_12</vt:lpwstr>
  </property>
  <property fmtid="{D5CDD505-2E9C-101B-9397-08002B2CF9AE}" pid="3" name="KSOProductBuildVer">
    <vt:lpwstr>2052-11.1.0.14036</vt:lpwstr>
  </property>
</Properties>
</file>