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对账!$A$1:$D$9</definedName>
  </definedNames>
  <calcPr calcId="144525"/>
</workbook>
</file>

<file path=xl/sharedStrings.xml><?xml version="1.0" encoding="utf-8"?>
<sst xmlns="http://schemas.openxmlformats.org/spreadsheetml/2006/main" count="617" uniqueCount="209">
  <si>
    <t>去哪儿网酒店预付对账单</t>
  </si>
  <si>
    <t>供应商名称：</t>
  </si>
  <si>
    <t>汇趣住</t>
  </si>
  <si>
    <t>结算周期：</t>
  </si>
  <si>
    <t>2023-04-26至2023-04-27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</si>
  <si>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</si>
  <si>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</si>
  <si>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</si>
  <si>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</si>
  <si>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</si>
  <si>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</si>
  <si>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</si>
  <si>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</si>
  <si>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</si>
  <si>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</si>
  <si>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</si>
  <si>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</si>
  <si>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</si>
  <si>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</si>
  <si>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</si>
  <si>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¥3,618.00</t>
  </si>
  <si>
    <t>¥510.00</t>
  </si>
  <si>
    <t>-¥389.00</t>
  </si>
  <si>
    <t>¥2,719.00</t>
  </si>
  <si>
    <t>分类信息</t>
  </si>
  <si>
    <t>业务类型</t>
  </si>
  <si>
    <t>酒店预付（点击查看明细）</t>
  </si>
  <si>
    <t>¥3,108.00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</si>
  <si>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</si>
  <si>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</si>
  <si>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</si>
  <si>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</si>
  <si>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</si>
  <si>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</si>
  <si>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</si>
  <si>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</si>
  <si>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</si>
  <si>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</si>
  <si>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</si>
  <si>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</si>
  <si>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</si>
  <si>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</si>
  <si>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</si>
  <si>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</si>
  <si>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</si>
  <si>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</si>
  <si>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</si>
  <si>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</si>
  <si>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</si>
  <si>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</si>
  <si>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</si>
  <si>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</si>
  <si>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</si>
  <si>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</si>
  <si>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</si>
  <si>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</si>
  <si>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</si>
  <si>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</si>
  <si>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</si>
  <si>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</si>
  <si>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</si>
  <si>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</si>
  <si>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</si>
  <si>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</si>
  <si>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</si>
  <si>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</si>
  <si>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</si>
  <si>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</si>
  <si>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</si>
  <si>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</si>
  <si>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</si>
  <si>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</si>
  <si>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103335998208</t>
  </si>
  <si>
    <t>酒店预付</t>
  </si>
  <si>
    <t>否</t>
  </si>
  <si>
    <t>普通</t>
  </si>
  <si>
    <t>312889567</t>
  </si>
  <si>
    <t>全季酒店(深圳北站店)</t>
  </si>
  <si>
    <t>1639468</t>
  </si>
  <si>
    <t>王雨佳</t>
  </si>
  <si>
    <t>2023-04-17</t>
  </si>
  <si>
    <t>2023-04-26</t>
  </si>
  <si>
    <t>2023-04-27</t>
  </si>
  <si>
    <t>¥705.00</t>
  </si>
  <si>
    <t>¥126.00</t>
  </si>
  <si>
    <t>¥579.00</t>
  </si>
  <si>
    <t>豪华套房</t>
  </si>
  <si>
    <t>WEBSITE</t>
  </si>
  <si>
    <t>103338992043</t>
  </si>
  <si>
    <t>381733548</t>
  </si>
  <si>
    <t>桔子酒店(青岛五四广场店)</t>
  </si>
  <si>
    <t>王加丽</t>
  </si>
  <si>
    <t>2023-04-20</t>
  </si>
  <si>
    <t>2023-04-25</t>
  </si>
  <si>
    <t>¥1,252.00</t>
  </si>
  <si>
    <t>¥186.00</t>
  </si>
  <si>
    <t>¥1,066.00</t>
  </si>
  <si>
    <t>103344030252</t>
  </si>
  <si>
    <t>381721146</t>
  </si>
  <si>
    <t>格林豪泰(日照大学城店)</t>
  </si>
  <si>
    <t>苗玉林</t>
  </si>
  <si>
    <t>¥128.00</t>
  </si>
  <si>
    <t>¥17.00</t>
  </si>
  <si>
    <t>¥111.00</t>
  </si>
  <si>
    <t>大床房,1.5m床 特价</t>
  </si>
  <si>
    <t>103344548874</t>
  </si>
  <si>
    <t>342314477</t>
  </si>
  <si>
    <t>海友酒店(上海曹杨路地铁站店)</t>
  </si>
  <si>
    <t>田学锋</t>
  </si>
  <si>
    <t>¥253.00</t>
  </si>
  <si>
    <t>¥33.00</t>
  </si>
  <si>
    <t>¥220.00</t>
  </si>
  <si>
    <t>大床房</t>
  </si>
  <si>
    <t>103338646747</t>
  </si>
  <si>
    <t>342312644</t>
  </si>
  <si>
    <t>全季酒店(上海顾村公园菊联路店)</t>
  </si>
  <si>
    <t>陈莉</t>
  </si>
  <si>
    <t>¥351.00</t>
  </si>
  <si>
    <t>¥52.00</t>
  </si>
  <si>
    <t>¥299.00</t>
  </si>
  <si>
    <t>103344178725</t>
  </si>
  <si>
    <t>381690847</t>
  </si>
  <si>
    <t>汉庭酒店(上海嘉怡路地铁站店)</t>
  </si>
  <si>
    <t>刘鑫</t>
  </si>
  <si>
    <t>¥373.00</t>
  </si>
  <si>
    <t>¥22.00</t>
  </si>
  <si>
    <t>双床房</t>
  </si>
  <si>
    <t>103344726260</t>
  </si>
  <si>
    <t>381693319</t>
  </si>
  <si>
    <t>桔子酒店(杭州西湖虎跑路店)</t>
  </si>
  <si>
    <t>林秋萍</t>
  </si>
  <si>
    <t>¥449.00</t>
  </si>
  <si>
    <t>¥60.00</t>
  </si>
  <si>
    <t>¥389.00</t>
  </si>
  <si>
    <t>精选大床房</t>
  </si>
  <si>
    <t>103344942581</t>
  </si>
  <si>
    <t>381726501</t>
  </si>
  <si>
    <t>贝壳酒店(合肥瑶海区琅琊山路三里街地铁站店)</t>
  </si>
  <si>
    <t>米伟</t>
  </si>
  <si>
    <t>¥107.00</t>
  </si>
  <si>
    <t>¥14.00</t>
  </si>
  <si>
    <t>¥93.00</t>
  </si>
  <si>
    <t>时尚大床房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</si>
  <si>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</si>
  <si>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</si>
  <si>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</si>
  <si>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</si>
  <si>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</si>
  <si>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</si>
  <si>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</si>
  <si>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</si>
  <si>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</si>
  <si>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csg_manual_202304271106110527743</t>
  </si>
  <si>
    <t>PPM转账</t>
  </si>
  <si>
    <t>--</t>
  </si>
  <si>
    <t>离店后退款：佣金退33</t>
  </si>
  <si>
    <t>qta_refund_ypj4230427105845529</t>
  </si>
  <si>
    <t>返现日期</t>
  </si>
  <si>
    <t>，</t>
  </si>
  <si>
    <t>A230428095817481</t>
  </si>
  <si>
    <r>
      <t>总计：</t>
    </r>
    <r>
      <rPr>
        <sz val="10"/>
        <rFont val="Arial"/>
        <charset val="134"/>
      </rPr>
      <t>2719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</si>
  <si>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</si>
  <si>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</si>
  <si>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</si>
  <si>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</si>
  <si>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</si>
  <si>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</si>
  <si>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</si>
  <si>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</si>
  <si>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</si>
  <si>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</si>
  <si>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</si>
  <si>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</si>
  <si>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</si>
  <si>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</si>
  <si>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</si>
  <si>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</si>
  <si>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</si>
  <si>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</si>
  <si>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3293253</t>
  </si>
  <si>
    <t>220.00</t>
  </si>
  <si>
    <t>RMB</t>
  </si>
  <si>
    <t>0</t>
  </si>
  <si>
    <t>0.00</t>
  </si>
  <si>
    <t>汇趣住国内直连</t>
  </si>
  <si>
    <t>01.011247</t>
  </si>
  <si>
    <t>2023-04-26 21:06:25</t>
  </si>
  <si>
    <t>直连</t>
  </si>
  <si>
    <t>中国</t>
  </si>
  <si>
    <t>3292990</t>
  </si>
  <si>
    <t>351.00</t>
  </si>
  <si>
    <t>2023-04-26 20:38:45</t>
  </si>
  <si>
    <t>3290902</t>
  </si>
  <si>
    <t>93.00</t>
  </si>
  <si>
    <t>2023-04-26 13:59:19</t>
  </si>
  <si>
    <t>3290802</t>
  </si>
  <si>
    <t>111.00</t>
  </si>
  <si>
    <t>2023-04-26 13:22:30</t>
  </si>
  <si>
    <t>3262478</t>
  </si>
  <si>
    <t>299.00</t>
  </si>
  <si>
    <t>2023-04-20 19:58:24</t>
  </si>
  <si>
    <t>3256194</t>
  </si>
  <si>
    <t>桔子酒店（青岛五四广场店）</t>
  </si>
  <si>
    <t>1066.00</t>
  </si>
  <si>
    <t>2023-04-20 09:34:50</t>
  </si>
  <si>
    <t>3242588</t>
  </si>
  <si>
    <t>全季酒店（深圳北站店）</t>
  </si>
  <si>
    <t>579.00</t>
  </si>
  <si>
    <t>2023-04-17 23:36:36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</si>
</sst>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C39" sqref="C39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8" t="s">
        <v>19</v>
      </c>
      <c r="K8" s="8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 t="s">
        <v>32</v>
      </c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2</v>
      </c>
      <c r="N3" s="7" t="s">
        <v>92</v>
      </c>
      <c r="O3" s="7" t="s">
        <v>93</v>
      </c>
      <c r="P3" s="7" t="s">
        <v>82</v>
      </c>
      <c r="Q3" s="7"/>
      <c r="R3" s="11" t="s">
        <v>94</v>
      </c>
      <c r="S3" s="13" t="s">
        <v>19</v>
      </c>
      <c r="T3" s="7"/>
      <c r="U3" s="11" t="s">
        <v>19</v>
      </c>
      <c r="V3" s="11" t="s">
        <v>94</v>
      </c>
      <c r="W3" s="13" t="s">
        <v>95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86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1</v>
      </c>
      <c r="N4" s="7" t="s">
        <v>81</v>
      </c>
      <c r="O4" s="7" t="s">
        <v>81</v>
      </c>
      <c r="P4" s="7" t="s">
        <v>82</v>
      </c>
      <c r="Q4" s="7"/>
      <c r="R4" s="11" t="s">
        <v>101</v>
      </c>
      <c r="S4" s="13" t="s">
        <v>19</v>
      </c>
      <c r="T4" s="7"/>
      <c r="U4" s="11" t="s">
        <v>19</v>
      </c>
      <c r="V4" s="11" t="s">
        <v>101</v>
      </c>
      <c r="W4" s="13" t="s">
        <v>102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105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106</v>
      </c>
      <c r="H5" s="7" t="s">
        <v>107</v>
      </c>
      <c r="I5" s="7" t="s">
        <v>78</v>
      </c>
      <c r="J5" s="7" t="s">
        <v>2</v>
      </c>
      <c r="K5" s="7" t="s">
        <v>108</v>
      </c>
      <c r="L5" s="7">
        <v>1</v>
      </c>
      <c r="M5" s="7">
        <v>1</v>
      </c>
      <c r="N5" s="7" t="s">
        <v>81</v>
      </c>
      <c r="O5" s="7" t="s">
        <v>81</v>
      </c>
      <c r="P5" s="7" t="s">
        <v>82</v>
      </c>
      <c r="Q5" s="7"/>
      <c r="R5" s="11" t="s">
        <v>109</v>
      </c>
      <c r="S5" s="13" t="s">
        <v>19</v>
      </c>
      <c r="T5" s="7"/>
      <c r="U5" s="11" t="s">
        <v>19</v>
      </c>
      <c r="V5" s="11" t="s">
        <v>109</v>
      </c>
      <c r="W5" s="13" t="s">
        <v>110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113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114</v>
      </c>
      <c r="H6" s="7" t="s">
        <v>115</v>
      </c>
      <c r="I6" s="7" t="s">
        <v>78</v>
      </c>
      <c r="J6" s="7" t="s">
        <v>2</v>
      </c>
      <c r="K6" s="7" t="s">
        <v>116</v>
      </c>
      <c r="L6" s="7">
        <v>1</v>
      </c>
      <c r="M6" s="7">
        <v>1</v>
      </c>
      <c r="N6" s="7" t="s">
        <v>92</v>
      </c>
      <c r="O6" s="7" t="s">
        <v>81</v>
      </c>
      <c r="P6" s="7" t="s">
        <v>82</v>
      </c>
      <c r="Q6" s="7"/>
      <c r="R6" s="11" t="s">
        <v>117</v>
      </c>
      <c r="S6" s="13" t="s">
        <v>19</v>
      </c>
      <c r="T6" s="7"/>
      <c r="U6" s="11" t="s">
        <v>19</v>
      </c>
      <c r="V6" s="11" t="s">
        <v>117</v>
      </c>
      <c r="W6" s="13" t="s">
        <v>118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112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120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121</v>
      </c>
      <c r="H7" s="7" t="s">
        <v>122</v>
      </c>
      <c r="I7" s="7" t="s">
        <v>78</v>
      </c>
      <c r="J7" s="7" t="s">
        <v>2</v>
      </c>
      <c r="K7" s="7" t="s">
        <v>123</v>
      </c>
      <c r="L7" s="7">
        <v>1</v>
      </c>
      <c r="M7" s="7">
        <v>1</v>
      </c>
      <c r="N7" s="7" t="s">
        <v>81</v>
      </c>
      <c r="O7" s="7" t="s">
        <v>81</v>
      </c>
      <c r="P7" s="7" t="s">
        <v>82</v>
      </c>
      <c r="Q7" s="7"/>
      <c r="R7" s="11" t="s">
        <v>124</v>
      </c>
      <c r="S7" s="13" t="s">
        <v>19</v>
      </c>
      <c r="T7" s="7"/>
      <c r="U7" s="11" t="s">
        <v>19</v>
      </c>
      <c r="V7" s="11" t="s">
        <v>124</v>
      </c>
      <c r="W7" s="13" t="s">
        <v>125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117</v>
      </c>
      <c r="AD7" t="s">
        <v>6</v>
      </c>
      <c r="AE7" t="s">
        <v>126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127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128</v>
      </c>
      <c r="H8" s="7" t="s">
        <v>129</v>
      </c>
      <c r="I8" s="7" t="s">
        <v>78</v>
      </c>
      <c r="J8" s="7" t="s">
        <v>2</v>
      </c>
      <c r="K8" s="7" t="s">
        <v>130</v>
      </c>
      <c r="L8" s="7">
        <v>1</v>
      </c>
      <c r="M8" s="7">
        <v>1</v>
      </c>
      <c r="N8" s="7" t="s">
        <v>81</v>
      </c>
      <c r="O8" s="7" t="s">
        <v>81</v>
      </c>
      <c r="P8" s="7" t="s">
        <v>82</v>
      </c>
      <c r="Q8" s="7"/>
      <c r="R8" s="11" t="s">
        <v>131</v>
      </c>
      <c r="S8" s="13" t="s">
        <v>19</v>
      </c>
      <c r="T8" s="7"/>
      <c r="U8" s="11" t="s">
        <v>19</v>
      </c>
      <c r="V8" s="11" t="s">
        <v>131</v>
      </c>
      <c r="W8" s="13" t="s">
        <v>132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135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136</v>
      </c>
      <c r="H9" s="7" t="s">
        <v>137</v>
      </c>
      <c r="I9" s="7" t="s">
        <v>78</v>
      </c>
      <c r="J9" s="7" t="s">
        <v>2</v>
      </c>
      <c r="K9" s="7" t="s">
        <v>138</v>
      </c>
      <c r="L9" s="7">
        <v>1</v>
      </c>
      <c r="M9" s="7">
        <v>1</v>
      </c>
      <c r="N9" s="7" t="s">
        <v>81</v>
      </c>
      <c r="O9" s="7" t="s">
        <v>81</v>
      </c>
      <c r="P9" s="7" t="s">
        <v>82</v>
      </c>
      <c r="Q9" s="7"/>
      <c r="R9" s="11" t="s">
        <v>139</v>
      </c>
      <c r="S9" s="13" t="s">
        <v>19</v>
      </c>
      <c r="T9" s="7"/>
      <c r="U9" s="11" t="s">
        <v>19</v>
      </c>
      <c r="V9" s="11" t="s">
        <v>139</v>
      </c>
      <c r="W9" s="13" t="s">
        <v>140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87</v>
      </c>
      <c r="AG9" t="s">
        <v>74</v>
      </c>
      <c r="AH9" t="s">
        <v>19</v>
      </c>
    </row>
    <row r="10" customHeight="1" spans="1:32">
      <c r="A10" s="9" t="s">
        <v>143</v>
      </c>
      <c r="B10" s="9"/>
      <c r="C10" s="9" t="s">
        <v>144</v>
      </c>
      <c r="D10" s="9"/>
      <c r="E10" s="9"/>
      <c r="F10" s="9"/>
      <c r="G10" s="9" t="s">
        <v>144</v>
      </c>
      <c r="H10" s="9" t="s">
        <v>144</v>
      </c>
      <c r="I10" s="9" t="s">
        <v>144</v>
      </c>
      <c r="J10" s="9" t="s">
        <v>144</v>
      </c>
      <c r="K10" s="9" t="s">
        <v>144</v>
      </c>
      <c r="L10" s="9" t="s">
        <v>144</v>
      </c>
      <c r="M10" s="9" t="s">
        <v>144</v>
      </c>
      <c r="N10" s="9" t="s">
        <v>144</v>
      </c>
      <c r="O10" s="9" t="s">
        <v>144</v>
      </c>
      <c r="P10" s="9" t="s">
        <v>144</v>
      </c>
      <c r="Q10" s="9"/>
      <c r="R10" s="12" t="s">
        <v>20</v>
      </c>
      <c r="S10" s="12" t="s">
        <v>19</v>
      </c>
      <c r="T10" s="9" t="s">
        <v>144</v>
      </c>
      <c r="U10" s="12"/>
      <c r="V10" s="12" t="s">
        <v>20</v>
      </c>
      <c r="W10" s="12" t="s">
        <v>21</v>
      </c>
      <c r="X10" s="12"/>
      <c r="Y10" s="12"/>
      <c r="Z10" s="12"/>
      <c r="AA10" s="9"/>
      <c r="AB10" s="12"/>
      <c r="AC10" s="9"/>
      <c r="AD10" s="9" t="s">
        <v>144</v>
      </c>
      <c r="AE10" s="9"/>
      <c r="AF10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145</v>
      </c>
      <c r="B1" s="4" t="s">
        <v>146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147</v>
      </c>
      <c r="H1" s="4" t="s">
        <v>148</v>
      </c>
      <c r="I1" s="4" t="s">
        <v>13</v>
      </c>
      <c r="J1" s="4" t="s">
        <v>17</v>
      </c>
      <c r="K1" s="4" t="s">
        <v>18</v>
      </c>
      <c r="L1" s="10" t="s">
        <v>149</v>
      </c>
      <c r="M1" s="4" t="s">
        <v>150</v>
      </c>
      <c r="N1" s="4" t="s">
        <v>151</v>
      </c>
    </row>
    <row r="2" ht="14.25" customHeight="1" spans="1:256">
      <c r="A2" s="6" t="s">
        <v>152</v>
      </c>
      <c r="B2" s="7" t="s">
        <v>127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153</v>
      </c>
      <c r="I2" s="11" t="s">
        <v>22</v>
      </c>
      <c r="J2" s="11" t="s">
        <v>19</v>
      </c>
      <c r="K2" s="11" t="s">
        <v>22</v>
      </c>
      <c r="L2" s="7" t="s">
        <v>154</v>
      </c>
      <c r="M2" s="7" t="s">
        <v>155</v>
      </c>
      <c r="N2" s="7" t="s">
        <v>156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143</v>
      </c>
      <c r="B3" s="9" t="s">
        <v>144</v>
      </c>
      <c r="C3" s="9" t="s">
        <v>144</v>
      </c>
      <c r="D3" s="9" t="s">
        <v>144</v>
      </c>
      <c r="E3" s="9"/>
      <c r="F3" s="9"/>
      <c r="G3" s="9" t="s">
        <v>144</v>
      </c>
      <c r="H3" s="9" t="s">
        <v>144</v>
      </c>
      <c r="I3" s="12" t="s">
        <v>22</v>
      </c>
      <c r="J3" s="12"/>
      <c r="K3" s="12"/>
      <c r="L3" s="9"/>
      <c r="M3" s="9" t="s">
        <v>144</v>
      </c>
      <c r="N3" t="s">
        <v>144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157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5" sqref="A15:A1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158</v>
      </c>
    </row>
    <row r="2" ht="14.25" customHeight="1" spans="1:9">
      <c r="A2" s="6" t="s">
        <v>72</v>
      </c>
      <c r="B2" s="7" t="s">
        <v>81</v>
      </c>
      <c r="C2" s="7" t="s">
        <v>82</v>
      </c>
      <c r="D2" s="3">
        <v>579</v>
      </c>
      <c r="E2" t="str">
        <f>VLOOKUP(A2,HOP!A:L,12,0)</f>
        <v>579.00</v>
      </c>
      <c r="F2" t="str">
        <f>VLOOKUP(A2,HOP!A:C,3,0)</f>
        <v>3242588</v>
      </c>
      <c r="G2">
        <f>D2-E2</f>
        <v>0</v>
      </c>
      <c r="H2" t="str">
        <f>$H$1&amp;F2</f>
        <v>，3242588</v>
      </c>
      <c r="I2" t="str">
        <f>VLOOKUP(A2,HOP!A:U,21,0)</f>
        <v>直连</v>
      </c>
    </row>
    <row r="3" ht="14.25" customHeight="1" spans="1:9">
      <c r="A3" s="6" t="s">
        <v>88</v>
      </c>
      <c r="B3" s="7" t="s">
        <v>93</v>
      </c>
      <c r="C3" s="7" t="s">
        <v>82</v>
      </c>
      <c r="D3" s="3">
        <v>1066</v>
      </c>
      <c r="E3" t="str">
        <f>VLOOKUP(A3,HOP!A:L,12,0)</f>
        <v>1066.00</v>
      </c>
      <c r="F3" t="str">
        <f>VLOOKUP(A3,HOP!A:C,3,0)</f>
        <v>3256194</v>
      </c>
      <c r="G3">
        <f t="shared" ref="G3:G9" si="0">D3-E3</f>
        <v>0</v>
      </c>
      <c r="H3" t="str">
        <f t="shared" ref="H3:H9" si="1">$H$1&amp;F3</f>
        <v>，3256194</v>
      </c>
      <c r="I3" t="str">
        <f>VLOOKUP(A3,HOP!A:U,21,0)</f>
        <v>直连</v>
      </c>
    </row>
    <row r="4" ht="14.25" customHeight="1" spans="1:9">
      <c r="A4" s="6" t="s">
        <v>97</v>
      </c>
      <c r="B4" s="7" t="s">
        <v>81</v>
      </c>
      <c r="C4" s="7" t="s">
        <v>82</v>
      </c>
      <c r="D4" s="3">
        <v>111</v>
      </c>
      <c r="E4" t="str">
        <f>VLOOKUP(A4,HOP!A:L,12,0)</f>
        <v>111.00</v>
      </c>
      <c r="F4" t="str">
        <f>VLOOKUP(A4,HOP!A:C,3,0)</f>
        <v>3290802</v>
      </c>
      <c r="G4">
        <f t="shared" si="0"/>
        <v>0</v>
      </c>
      <c r="H4" t="str">
        <f t="shared" si="1"/>
        <v>，3290802</v>
      </c>
      <c r="I4" t="str">
        <f>VLOOKUP(A4,HOP!A:U,21,0)</f>
        <v>直连</v>
      </c>
    </row>
    <row r="5" ht="14.25" customHeight="1" spans="1:9">
      <c r="A5" s="6" t="s">
        <v>105</v>
      </c>
      <c r="B5" s="7" t="s">
        <v>81</v>
      </c>
      <c r="C5" s="7" t="s">
        <v>82</v>
      </c>
      <c r="D5" s="3">
        <v>220</v>
      </c>
      <c r="E5" t="str">
        <f>VLOOKUP(A5,HOP!A:L,12,0)</f>
        <v>220.00</v>
      </c>
      <c r="F5" t="str">
        <f>VLOOKUP(A5,HOP!A:C,3,0)</f>
        <v>3293253</v>
      </c>
      <c r="G5">
        <f t="shared" si="0"/>
        <v>0</v>
      </c>
      <c r="H5" t="str">
        <f t="shared" si="1"/>
        <v>，3293253</v>
      </c>
      <c r="I5" t="str">
        <f>VLOOKUP(A5,HOP!A:U,21,0)</f>
        <v>直连</v>
      </c>
    </row>
    <row r="6" ht="14.25" customHeight="1" spans="1:9">
      <c r="A6" s="6" t="s">
        <v>113</v>
      </c>
      <c r="B6" s="7" t="s">
        <v>81</v>
      </c>
      <c r="C6" s="7" t="s">
        <v>82</v>
      </c>
      <c r="D6" s="3">
        <v>299</v>
      </c>
      <c r="E6" t="str">
        <f>VLOOKUP(A6,HOP!A:L,12,0)</f>
        <v>299.00</v>
      </c>
      <c r="F6" t="str">
        <f>VLOOKUP(A6,HOP!A:C,3,0)</f>
        <v>3262478</v>
      </c>
      <c r="G6">
        <f t="shared" si="0"/>
        <v>0</v>
      </c>
      <c r="H6" t="str">
        <f t="shared" si="1"/>
        <v>，3262478</v>
      </c>
      <c r="I6" t="str">
        <f>VLOOKUP(A6,HOP!A:U,21,0)</f>
        <v>直连</v>
      </c>
    </row>
    <row r="7" ht="14.25" customHeight="1" spans="1:9">
      <c r="A7" s="6" t="s">
        <v>120</v>
      </c>
      <c r="B7" s="7" t="s">
        <v>81</v>
      </c>
      <c r="C7" s="7" t="s">
        <v>82</v>
      </c>
      <c r="D7" s="3">
        <v>351</v>
      </c>
      <c r="E7" t="str">
        <f>VLOOKUP(A7,HOP!A:L,12,0)</f>
        <v>351.00</v>
      </c>
      <c r="F7" t="str">
        <f>VLOOKUP(A7,HOP!A:C,3,0)</f>
        <v>3292990</v>
      </c>
      <c r="G7">
        <f t="shared" si="0"/>
        <v>0</v>
      </c>
      <c r="H7" t="str">
        <f t="shared" si="1"/>
        <v>，3292990</v>
      </c>
      <c r="I7" t="str">
        <f>VLOOKUP(A7,HOP!A:U,21,0)</f>
        <v>直连</v>
      </c>
    </row>
    <row r="8" ht="14.25" hidden="1" customHeight="1" spans="1:9">
      <c r="A8" s="6" t="s">
        <v>127</v>
      </c>
      <c r="B8" s="7" t="s">
        <v>81</v>
      </c>
      <c r="C8" s="7" t="s">
        <v>82</v>
      </c>
      <c r="D8" s="3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t="14.25" customHeight="1" spans="1:9">
      <c r="A9" s="6" t="s">
        <v>135</v>
      </c>
      <c r="B9" s="7" t="s">
        <v>81</v>
      </c>
      <c r="C9" s="7" t="s">
        <v>82</v>
      </c>
      <c r="D9" s="3">
        <v>93</v>
      </c>
      <c r="E9" t="str">
        <f>VLOOKUP(A9,HOP!A:L,12,0)</f>
        <v>93.00</v>
      </c>
      <c r="F9" t="str">
        <f>VLOOKUP(A9,HOP!A:C,3,0)</f>
        <v>3290902</v>
      </c>
      <c r="G9">
        <f t="shared" si="0"/>
        <v>0</v>
      </c>
      <c r="H9" t="str">
        <f t="shared" si="1"/>
        <v>，3290902</v>
      </c>
      <c r="I9" t="str">
        <f>VLOOKUP(A9,HOP!A:U,21,0)</f>
        <v>直连</v>
      </c>
    </row>
    <row r="11" spans="4:4">
      <c r="D11" s="3">
        <f>SUM(D2:D10)</f>
        <v>2719</v>
      </c>
    </row>
    <row r="13" ht="14.25" spans="4:4">
      <c r="D13" s="8" t="s">
        <v>23</v>
      </c>
    </row>
    <row r="16" spans="1:1">
      <c r="A16" t="s">
        <v>159</v>
      </c>
    </row>
    <row r="17" spans="1:1">
      <c r="A17" s="5" t="s">
        <v>160</v>
      </c>
    </row>
  </sheetData>
  <autoFilter ref="A1:D9">
    <filterColumn colId="3">
      <filters>
        <filter val="93.00"/>
        <filter val="111.00"/>
        <filter val="220.00"/>
        <filter val="299.00"/>
        <filter val="351.00"/>
        <filter val="579.00"/>
        <filter val="1,066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D1" sqref="D$1:D$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2">
      <c r="A1" s="2" t="s">
        <v>161</v>
      </c>
      <c r="B1" s="2" t="s">
        <v>162</v>
      </c>
      <c r="C1" s="2" t="s">
        <v>163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164</v>
      </c>
      <c r="I1" s="2" t="s">
        <v>165</v>
      </c>
      <c r="J1" s="2" t="s">
        <v>166</v>
      </c>
      <c r="K1" s="2" t="s">
        <v>167</v>
      </c>
      <c r="L1" s="2" t="s">
        <v>168</v>
      </c>
      <c r="M1" s="2" t="s">
        <v>169</v>
      </c>
      <c r="N1" s="2" t="s">
        <v>170</v>
      </c>
      <c r="O1" s="2" t="s">
        <v>171</v>
      </c>
      <c r="P1" s="2" t="s">
        <v>172</v>
      </c>
      <c r="Q1" s="2" t="s">
        <v>173</v>
      </c>
      <c r="R1" s="2" t="s">
        <v>174</v>
      </c>
      <c r="S1" s="2" t="s">
        <v>175</v>
      </c>
      <c r="T1" s="2" t="s">
        <v>176</v>
      </c>
      <c r="U1" s="2" t="s">
        <v>177</v>
      </c>
      <c r="V1" s="2" t="s">
        <v>178</v>
      </c>
    </row>
    <row r="2" s="1" customFormat="1" spans="1:22">
      <c r="A2" s="1" t="s">
        <v>105</v>
      </c>
      <c r="B2" s="1" t="s">
        <v>81</v>
      </c>
      <c r="C2" s="1" t="s">
        <v>179</v>
      </c>
      <c r="D2" s="1" t="s">
        <v>107</v>
      </c>
      <c r="E2" s="1" t="s">
        <v>108</v>
      </c>
      <c r="F2" s="1" t="s">
        <v>81</v>
      </c>
      <c r="G2" s="1" t="s">
        <v>82</v>
      </c>
      <c r="H2" s="1" t="s">
        <v>154</v>
      </c>
      <c r="I2" s="1" t="s">
        <v>180</v>
      </c>
      <c r="J2" s="1" t="s">
        <v>181</v>
      </c>
      <c r="K2" s="1" t="s">
        <v>180</v>
      </c>
      <c r="L2" s="1" t="s">
        <v>180</v>
      </c>
      <c r="M2" s="1" t="s">
        <v>182</v>
      </c>
      <c r="N2" s="1" t="s">
        <v>182</v>
      </c>
      <c r="O2" s="1" t="s">
        <v>183</v>
      </c>
      <c r="P2" s="1" t="s">
        <v>184</v>
      </c>
      <c r="Q2" s="1" t="s">
        <v>185</v>
      </c>
      <c r="R2" s="1" t="s">
        <v>186</v>
      </c>
      <c r="S2" s="1" t="s">
        <v>74</v>
      </c>
      <c r="T2" s="1" t="s">
        <v>36</v>
      </c>
      <c r="U2" s="1" t="s">
        <v>187</v>
      </c>
      <c r="V2" s="1" t="s">
        <v>188</v>
      </c>
    </row>
    <row r="3" s="1" customFormat="1" spans="1:22">
      <c r="A3" s="1" t="s">
        <v>120</v>
      </c>
      <c r="B3" s="1" t="s">
        <v>81</v>
      </c>
      <c r="C3" s="1" t="s">
        <v>189</v>
      </c>
      <c r="D3" s="1" t="s">
        <v>122</v>
      </c>
      <c r="E3" s="1" t="s">
        <v>123</v>
      </c>
      <c r="F3" s="1" t="s">
        <v>81</v>
      </c>
      <c r="G3" s="1" t="s">
        <v>82</v>
      </c>
      <c r="H3" s="1" t="s">
        <v>154</v>
      </c>
      <c r="I3" s="1" t="s">
        <v>190</v>
      </c>
      <c r="J3" s="1" t="s">
        <v>181</v>
      </c>
      <c r="K3" s="1" t="s">
        <v>190</v>
      </c>
      <c r="L3" s="1" t="s">
        <v>190</v>
      </c>
      <c r="M3" s="1" t="s">
        <v>182</v>
      </c>
      <c r="N3" s="1" t="s">
        <v>182</v>
      </c>
      <c r="O3" s="1" t="s">
        <v>183</v>
      </c>
      <c r="P3" s="1" t="s">
        <v>184</v>
      </c>
      <c r="Q3" s="1" t="s">
        <v>185</v>
      </c>
      <c r="R3" s="1" t="s">
        <v>191</v>
      </c>
      <c r="S3" s="1" t="s">
        <v>74</v>
      </c>
      <c r="T3" s="1" t="s">
        <v>36</v>
      </c>
      <c r="U3" s="1" t="s">
        <v>187</v>
      </c>
      <c r="V3" s="1" t="s">
        <v>188</v>
      </c>
    </row>
    <row r="4" s="1" customFormat="1" spans="1:22">
      <c r="A4" s="1" t="s">
        <v>135</v>
      </c>
      <c r="B4" s="1" t="s">
        <v>81</v>
      </c>
      <c r="C4" s="1" t="s">
        <v>192</v>
      </c>
      <c r="D4" s="1" t="s">
        <v>137</v>
      </c>
      <c r="E4" s="1" t="s">
        <v>138</v>
      </c>
      <c r="F4" s="1" t="s">
        <v>81</v>
      </c>
      <c r="G4" s="1" t="s">
        <v>82</v>
      </c>
      <c r="H4" s="1" t="s">
        <v>154</v>
      </c>
      <c r="I4" s="1" t="s">
        <v>193</v>
      </c>
      <c r="J4" s="1" t="s">
        <v>181</v>
      </c>
      <c r="K4" s="1" t="s">
        <v>193</v>
      </c>
      <c r="L4" s="1" t="s">
        <v>193</v>
      </c>
      <c r="M4" s="1" t="s">
        <v>182</v>
      </c>
      <c r="N4" s="1" t="s">
        <v>182</v>
      </c>
      <c r="O4" s="1" t="s">
        <v>183</v>
      </c>
      <c r="P4" s="1" t="s">
        <v>184</v>
      </c>
      <c r="Q4" s="1" t="s">
        <v>185</v>
      </c>
      <c r="R4" s="1" t="s">
        <v>194</v>
      </c>
      <c r="S4" s="1" t="s">
        <v>74</v>
      </c>
      <c r="T4" s="1" t="s">
        <v>36</v>
      </c>
      <c r="U4" s="1" t="s">
        <v>187</v>
      </c>
      <c r="V4" s="1" t="s">
        <v>188</v>
      </c>
    </row>
    <row r="5" s="1" customFormat="1" spans="1:22">
      <c r="A5" s="1" t="s">
        <v>97</v>
      </c>
      <c r="B5" s="1" t="s">
        <v>81</v>
      </c>
      <c r="C5" s="1" t="s">
        <v>195</v>
      </c>
      <c r="D5" s="1" t="s">
        <v>99</v>
      </c>
      <c r="E5" s="1" t="s">
        <v>100</v>
      </c>
      <c r="F5" s="1" t="s">
        <v>81</v>
      </c>
      <c r="G5" s="1" t="s">
        <v>82</v>
      </c>
      <c r="H5" s="1" t="s">
        <v>154</v>
      </c>
      <c r="I5" s="1" t="s">
        <v>196</v>
      </c>
      <c r="J5" s="1" t="s">
        <v>181</v>
      </c>
      <c r="K5" s="1" t="s">
        <v>196</v>
      </c>
      <c r="L5" s="1" t="s">
        <v>196</v>
      </c>
      <c r="M5" s="1" t="s">
        <v>182</v>
      </c>
      <c r="N5" s="1" t="s">
        <v>182</v>
      </c>
      <c r="O5" s="1" t="s">
        <v>183</v>
      </c>
      <c r="P5" s="1" t="s">
        <v>184</v>
      </c>
      <c r="Q5" s="1" t="s">
        <v>185</v>
      </c>
      <c r="R5" s="1" t="s">
        <v>197</v>
      </c>
      <c r="S5" s="1" t="s">
        <v>74</v>
      </c>
      <c r="T5" s="1" t="s">
        <v>36</v>
      </c>
      <c r="U5" s="1" t="s">
        <v>187</v>
      </c>
      <c r="V5" s="1" t="s">
        <v>188</v>
      </c>
    </row>
    <row r="6" s="1" customFormat="1" spans="1:22">
      <c r="A6" s="1" t="s">
        <v>113</v>
      </c>
      <c r="B6" s="1" t="s">
        <v>92</v>
      </c>
      <c r="C6" s="1" t="s">
        <v>198</v>
      </c>
      <c r="D6" s="1" t="s">
        <v>115</v>
      </c>
      <c r="E6" s="1" t="s">
        <v>116</v>
      </c>
      <c r="F6" s="1" t="s">
        <v>81</v>
      </c>
      <c r="G6" s="1" t="s">
        <v>82</v>
      </c>
      <c r="H6" s="1" t="s">
        <v>154</v>
      </c>
      <c r="I6" s="1" t="s">
        <v>199</v>
      </c>
      <c r="J6" s="1" t="s">
        <v>181</v>
      </c>
      <c r="K6" s="1" t="s">
        <v>199</v>
      </c>
      <c r="L6" s="1" t="s">
        <v>199</v>
      </c>
      <c r="M6" s="1" t="s">
        <v>182</v>
      </c>
      <c r="N6" s="1" t="s">
        <v>182</v>
      </c>
      <c r="O6" s="1" t="s">
        <v>183</v>
      </c>
      <c r="P6" s="1" t="s">
        <v>184</v>
      </c>
      <c r="Q6" s="1" t="s">
        <v>185</v>
      </c>
      <c r="R6" s="1" t="s">
        <v>200</v>
      </c>
      <c r="S6" s="1" t="s">
        <v>74</v>
      </c>
      <c r="T6" s="1" t="s">
        <v>36</v>
      </c>
      <c r="U6" s="1" t="s">
        <v>187</v>
      </c>
      <c r="V6" s="1" t="s">
        <v>188</v>
      </c>
    </row>
    <row r="7" s="1" customFormat="1" spans="1:22">
      <c r="A7" s="1" t="s">
        <v>88</v>
      </c>
      <c r="B7" s="1" t="s">
        <v>92</v>
      </c>
      <c r="C7" s="1" t="s">
        <v>201</v>
      </c>
      <c r="D7" s="1" t="s">
        <v>202</v>
      </c>
      <c r="E7" s="1" t="s">
        <v>91</v>
      </c>
      <c r="F7" s="1" t="s">
        <v>93</v>
      </c>
      <c r="G7" s="1" t="s">
        <v>82</v>
      </c>
      <c r="H7" s="1" t="s">
        <v>154</v>
      </c>
      <c r="I7" s="1" t="s">
        <v>203</v>
      </c>
      <c r="J7" s="1" t="s">
        <v>181</v>
      </c>
      <c r="K7" s="1" t="s">
        <v>203</v>
      </c>
      <c r="L7" s="1" t="s">
        <v>203</v>
      </c>
      <c r="M7" s="1" t="s">
        <v>182</v>
      </c>
      <c r="N7" s="1" t="s">
        <v>182</v>
      </c>
      <c r="O7" s="1" t="s">
        <v>183</v>
      </c>
      <c r="P7" s="1" t="s">
        <v>184</v>
      </c>
      <c r="Q7" s="1" t="s">
        <v>185</v>
      </c>
      <c r="R7" s="1" t="s">
        <v>204</v>
      </c>
      <c r="S7" s="1" t="s">
        <v>74</v>
      </c>
      <c r="T7" s="1" t="s">
        <v>36</v>
      </c>
      <c r="U7" s="1" t="s">
        <v>187</v>
      </c>
      <c r="V7" s="1" t="s">
        <v>188</v>
      </c>
    </row>
    <row r="8" s="1" customFormat="1" spans="1:22">
      <c r="A8" s="1" t="s">
        <v>72</v>
      </c>
      <c r="B8" s="1" t="s">
        <v>80</v>
      </c>
      <c r="C8" s="1" t="s">
        <v>205</v>
      </c>
      <c r="D8" s="1" t="s">
        <v>206</v>
      </c>
      <c r="E8" s="1" t="s">
        <v>79</v>
      </c>
      <c r="F8" s="1" t="s">
        <v>81</v>
      </c>
      <c r="G8" s="1" t="s">
        <v>82</v>
      </c>
      <c r="H8" s="1" t="s">
        <v>154</v>
      </c>
      <c r="I8" s="1" t="s">
        <v>207</v>
      </c>
      <c r="J8" s="1" t="s">
        <v>181</v>
      </c>
      <c r="K8" s="1" t="s">
        <v>207</v>
      </c>
      <c r="L8" s="1" t="s">
        <v>207</v>
      </c>
      <c r="M8" s="1" t="s">
        <v>182</v>
      </c>
      <c r="N8" s="1" t="s">
        <v>182</v>
      </c>
      <c r="O8" s="1" t="s">
        <v>183</v>
      </c>
      <c r="P8" s="1" t="s">
        <v>184</v>
      </c>
      <c r="Q8" s="1" t="s">
        <v>185</v>
      </c>
      <c r="R8" s="1" t="s">
        <v>208</v>
      </c>
      <c r="S8" s="1" t="s">
        <v>74</v>
      </c>
      <c r="T8" s="1" t="s">
        <v>36</v>
      </c>
      <c r="U8" s="1" t="s">
        <v>187</v>
      </c>
      <c r="V8" s="1" t="s">
        <v>188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2023-04-28T01:59:40Z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090296FBB5C44CC4801C5C71FC269EDE_12</vt:lpwstr>
  </property>
</Properties>
</file>