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</definedName>
  </definedNames>
  <calcPr calcId="144525"/>
</workbook>
</file>

<file path=xl/sharedStrings.xml><?xml version="1.0" encoding="utf-8"?>
<sst xmlns="http://schemas.openxmlformats.org/spreadsheetml/2006/main" count="266" uniqueCount="146">
  <si>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</si>
  <si>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</si>
  <si>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</si>
  <si>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</si>
  <si>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</si>
  <si>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</si>
  <si>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</si>
  <si>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</si>
  <si>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</si>
  <si>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</si>
  <si>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</si>
  <si>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</si>
  <si>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</si>
  <si>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</si>
  <si>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</si>
  <si>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</si>
  <si>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</si>
  <si>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</si>
  <si>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</si>
  <si>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</si>
  <si>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</si>
  <si>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</si>
  <si>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</si>
  <si>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</si>
  <si>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</si>
  <si>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999223384971578	</t>
  </si>
  <si>
    <t>Ctrip</t>
  </si>
  <si>
    <t>正常</t>
  </si>
  <si>
    <t>[香港]香港富荟旺角酒店(iclub Mong Kok Hotel)(69311702)</t>
  </si>
  <si>
    <t>卓荟客房(至少提前3天预订)&lt;连住2-7晚&gt;&lt;双人入住&gt;&lt;内宾&gt;&lt;无早&gt;</t>
  </si>
  <si>
    <t>CNY</t>
  </si>
  <si>
    <t>QIAN/MING</t>
  </si>
  <si>
    <t>CA363230428CNY</t>
  </si>
  <si>
    <t>未提现</t>
  </si>
  <si>
    <t>携程开票</t>
  </si>
  <si>
    <t xml:space="preserve">3177973	</t>
  </si>
  <si>
    <t xml:space="preserve">	</t>
  </si>
  <si>
    <t xml:space="preserve">999223424090188	</t>
  </si>
  <si>
    <t>[香港]香港九龙海逸君绰酒店(Harbour Grand Kowloon)(17095949)</t>
  </si>
  <si>
    <t>高级客房(至少连住2晚及以上)&lt;特惠&gt;&lt;双人入住&gt;&lt;内宾&gt;&lt;无早&gt;</t>
  </si>
  <si>
    <t>Jiang/Rongrong</t>
  </si>
  <si>
    <t xml:space="preserve">3185895	</t>
  </si>
  <si>
    <t xml:space="preserve">999223549032223	</t>
  </si>
  <si>
    <t>[梅州]梅州白天鹅迎宾馆(100697959)</t>
  </si>
  <si>
    <t>商务城景大床房&lt;特惠专享&gt;&lt;双人入住&gt;&lt;日历房套餐高价值&gt;&lt;双早&gt;&lt;新酒店礼盒&gt;</t>
  </si>
  <si>
    <t>林云伟</t>
  </si>
  <si>
    <t xml:space="preserve">999223563089007	</t>
  </si>
  <si>
    <t>商务江景大床房&lt;超值特惠&gt;&lt;双人入住&gt;&lt;日历房套餐高价值&gt;&lt;单早&gt;&lt;新酒店礼盒&gt;</t>
  </si>
  <si>
    <t>甘静</t>
  </si>
  <si>
    <t xml:space="preserve">999223597538630	</t>
  </si>
  <si>
    <t>商务城景大床房&lt;超值特惠&gt;&lt;双人入住&gt;&lt;日历房套餐高价值&gt;&lt;单早&gt;&lt;新酒店礼盒&gt;</t>
  </si>
  <si>
    <t>卢健芬,罗伟杰</t>
  </si>
  <si>
    <t xml:space="preserve">999223597603617	</t>
  </si>
  <si>
    <t>商务城景双床房&lt;特惠促销&gt;&lt;双人入住&gt;&lt;双早&gt;&lt;日历房套餐高价值&gt;&lt;新酒店礼盒&gt;</t>
  </si>
  <si>
    <t>张自萍</t>
  </si>
  <si>
    <t xml:space="preserve">999223597607850	</t>
  </si>
  <si>
    <t>商务江景双床房&lt;特惠专享&gt;&lt;双人入住&gt;&lt;双早&gt;&lt;日历房套餐高价值&gt;&lt;新酒店礼盒&gt;</t>
  </si>
  <si>
    <t>卢健芬</t>
  </si>
  <si>
    <t xml:space="preserve">999223612557141	</t>
  </si>
  <si>
    <t>[梅州]梅州麓湖山酒店(67856423)</t>
  </si>
  <si>
    <t>豪华大床房&lt;双人入住&gt;&lt;升级特惠&gt;&lt;双早&gt;&lt;新高价值日历房套餐&gt;&lt;新酒店礼盒&gt;</t>
  </si>
  <si>
    <t>王雨晓晨</t>
  </si>
  <si>
    <t xml:space="preserve">2294142	</t>
  </si>
  <si>
    <t xml:space="preserve">999223613705676	</t>
  </si>
  <si>
    <t>张彩昌</t>
  </si>
  <si>
    <t xml:space="preserve">999223617681386	</t>
  </si>
  <si>
    <t>[梅州]梅州新飞腾艺术酒店(100914635)</t>
  </si>
  <si>
    <t>豪华主题大床房&lt;特惠专享&gt;&lt;双人入住&gt;&lt;无早&gt;</t>
  </si>
  <si>
    <t>刘煜亮</t>
  </si>
  <si>
    <t xml:space="preserve">999223255466485	</t>
  </si>
  <si>
    <t>未知</t>
  </si>
  <si>
    <t>[香港]香港丽豪酒店(Regal Riverside Hotel)(2921366)</t>
  </si>
  <si>
    <t>高级客房&lt;双人入住&gt;&lt;内宾&gt;&lt;预付&gt;&lt;无早&gt;</t>
  </si>
  <si>
    <t>DI/QIAN,WEN/YANYIU</t>
  </si>
  <si>
    <t xml:space="preserve">3153417	</t>
  </si>
  <si>
    <t xml:space="preserve">10887861	</t>
  </si>
  <si>
    <t>，</t>
  </si>
  <si>
    <t>999223549032223</t>
  </si>
  <si>
    <t>202304081711100076</t>
  </si>
  <si>
    <t>999223563089007</t>
  </si>
  <si>
    <t>202304091840100020</t>
  </si>
  <si>
    <t>999223597538630</t>
  </si>
  <si>
    <t>202304111752140068</t>
  </si>
  <si>
    <t>999223597603617</t>
  </si>
  <si>
    <t>202304111811440069</t>
  </si>
  <si>
    <t>999223597607850</t>
  </si>
  <si>
    <t>202304111802300071</t>
  </si>
  <si>
    <t>999223612557141</t>
  </si>
  <si>
    <t>202304121533550021</t>
  </si>
  <si>
    <t>999223613705676</t>
  </si>
  <si>
    <t>202304121609080068</t>
  </si>
  <si>
    <t>999223255466485</t>
  </si>
  <si>
    <t>本期收回329元</t>
  </si>
  <si>
    <t>A230428093016481</t>
  </si>
  <si>
    <t>房集：i230428092750  3560.4元</t>
  </si>
  <si>
    <t>CNY / HKD 当前参考汇率: 1.132613545</t>
  </si>
  <si>
    <t>总计：9122.4 CNY/
10332.15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</si>
  <si>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</si>
  <si>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</si>
  <si>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</si>
  <si>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</si>
  <si>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</si>
  <si>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</si>
  <si>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</si>
  <si>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</si>
  <si>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</si>
  <si>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</si>
  <si>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</si>
  <si>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</si>
  <si>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</si>
  <si>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</si>
  <si>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</si>
  <si>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</si>
  <si>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</si>
  <si>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</si>
  <si>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</si>
  <si>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2023-04-12</t>
  </si>
  <si>
    <t>3220041</t>
  </si>
  <si>
    <t>梅州新飞腾艺术酒店</t>
  </si>
  <si>
    <t>2023-04-13</t>
  </si>
  <si>
    <t>退房日周结</t>
  </si>
  <si>
    <t>153.00</t>
  </si>
  <si>
    <t>RMB</t>
  </si>
  <si>
    <t>0</t>
  </si>
  <si>
    <t>0.00</t>
  </si>
  <si>
    <t>携程国内直连(DD)</t>
  </si>
  <si>
    <t>01.011249</t>
  </si>
  <si>
    <t>2023-04-12 19:40:57</t>
  </si>
  <si>
    <t>否</t>
  </si>
  <si>
    <t>汇智国际旅游发展有限公司</t>
  </si>
  <si>
    <t>直采</t>
  </si>
  <si>
    <t>中国</t>
  </si>
  <si>
    <t>2023-03-31</t>
  </si>
  <si>
    <t>3185895</t>
  </si>
  <si>
    <t>香港九龙海逸君绰酒店</t>
  </si>
  <si>
    <t>Jiang Rongrong</t>
  </si>
  <si>
    <t>2023-04-10</t>
  </si>
  <si>
    <t>3468.00</t>
  </si>
  <si>
    <t>2023-04-01 10:16:28</t>
  </si>
  <si>
    <t>2023-03-28</t>
  </si>
  <si>
    <t>3177973</t>
  </si>
  <si>
    <t>香港富荟旺角酒店</t>
  </si>
  <si>
    <t>QIAN MING</t>
  </si>
  <si>
    <t>2023-04-11</t>
  </si>
  <si>
    <t>1612.00</t>
  </si>
  <si>
    <t>2023-03-29 23:43:53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</si>
</sst>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14</xdr:col>
      <xdr:colOff>438150</xdr:colOff>
      <xdr:row>56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5537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45027</v>
      </c>
      <c r="G2" s="6">
        <v>45029</v>
      </c>
      <c r="H2" s="4">
        <v>1</v>
      </c>
      <c r="I2" s="4">
        <v>2</v>
      </c>
      <c r="J2" s="4">
        <v>2</v>
      </c>
      <c r="K2" s="4" t="s">
        <v>30</v>
      </c>
      <c r="L2" s="4">
        <v>1612</v>
      </c>
      <c r="M2" s="4">
        <v>1612</v>
      </c>
      <c r="N2" s="4" t="s">
        <v>31</v>
      </c>
      <c r="O2" s="4" t="s">
        <v>32</v>
      </c>
      <c r="P2" s="4" t="s">
        <v>33</v>
      </c>
      <c r="Q2" s="4">
        <v>0</v>
      </c>
      <c r="R2" s="7">
        <v>45013</v>
      </c>
      <c r="S2" s="6">
        <v>45044</v>
      </c>
      <c r="T2" s="4" t="s">
        <v>34</v>
      </c>
      <c r="U2" s="4">
        <v>1612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45026</v>
      </c>
      <c r="G3" s="6">
        <v>45029</v>
      </c>
      <c r="H3" s="4">
        <v>1</v>
      </c>
      <c r="I3" s="4">
        <v>3</v>
      </c>
      <c r="J3" s="4">
        <v>3</v>
      </c>
      <c r="K3" s="4" t="s">
        <v>30</v>
      </c>
      <c r="L3" s="4">
        <v>3468</v>
      </c>
      <c r="M3" s="4">
        <v>3468</v>
      </c>
      <c r="N3" s="4" t="s">
        <v>40</v>
      </c>
      <c r="O3" s="4" t="s">
        <v>32</v>
      </c>
      <c r="P3" s="4" t="s">
        <v>33</v>
      </c>
      <c r="Q3" s="4">
        <v>0</v>
      </c>
      <c r="R3" s="7">
        <v>45016</v>
      </c>
      <c r="S3" s="6">
        <v>45044</v>
      </c>
      <c r="T3" s="4" t="s">
        <v>34</v>
      </c>
      <c r="U3" s="4">
        <v>3468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45027</v>
      </c>
      <c r="G4" s="6">
        <v>45029</v>
      </c>
      <c r="H4" s="4">
        <v>1</v>
      </c>
      <c r="I4" s="4">
        <v>2</v>
      </c>
      <c r="J4" s="4">
        <v>2</v>
      </c>
      <c r="K4" s="4" t="s">
        <v>30</v>
      </c>
      <c r="L4" s="4">
        <v>675</v>
      </c>
      <c r="M4" s="4">
        <v>675</v>
      </c>
      <c r="N4" s="4" t="s">
        <v>45</v>
      </c>
      <c r="O4" s="4" t="s">
        <v>32</v>
      </c>
      <c r="P4" s="4" t="s">
        <v>33</v>
      </c>
      <c r="Q4" s="4">
        <v>0</v>
      </c>
      <c r="R4" s="7">
        <v>45024</v>
      </c>
      <c r="S4" s="6">
        <v>45044</v>
      </c>
      <c r="T4" s="4" t="s">
        <v>34</v>
      </c>
      <c r="U4" s="4">
        <v>675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43</v>
      </c>
      <c r="E5" s="4" t="s">
        <v>47</v>
      </c>
      <c r="F5" s="6">
        <v>45026</v>
      </c>
      <c r="G5" s="6">
        <v>45029</v>
      </c>
      <c r="H5" s="4">
        <v>1</v>
      </c>
      <c r="I5" s="4">
        <v>3</v>
      </c>
      <c r="J5" s="4">
        <v>3</v>
      </c>
      <c r="K5" s="4" t="s">
        <v>30</v>
      </c>
      <c r="L5" s="4">
        <v>966</v>
      </c>
      <c r="M5" s="4">
        <v>966</v>
      </c>
      <c r="N5" s="4" t="s">
        <v>48</v>
      </c>
      <c r="O5" s="4" t="s">
        <v>32</v>
      </c>
      <c r="P5" s="4" t="s">
        <v>33</v>
      </c>
      <c r="Q5" s="4">
        <v>0</v>
      </c>
      <c r="R5" s="7">
        <v>45025</v>
      </c>
      <c r="S5" s="6">
        <v>45044</v>
      </c>
      <c r="T5" s="4" t="s">
        <v>34</v>
      </c>
      <c r="U5" s="4">
        <v>966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43</v>
      </c>
      <c r="E6" s="4" t="s">
        <v>50</v>
      </c>
      <c r="F6" s="6">
        <v>45028</v>
      </c>
      <c r="G6" s="6">
        <v>45029</v>
      </c>
      <c r="H6" s="4">
        <v>2</v>
      </c>
      <c r="I6" s="4">
        <v>1</v>
      </c>
      <c r="J6" s="4">
        <v>2</v>
      </c>
      <c r="K6" s="4" t="s">
        <v>30</v>
      </c>
      <c r="L6" s="4">
        <v>602</v>
      </c>
      <c r="M6" s="4">
        <v>602</v>
      </c>
      <c r="N6" s="4" t="s">
        <v>51</v>
      </c>
      <c r="O6" s="4" t="s">
        <v>32</v>
      </c>
      <c r="P6" s="4" t="s">
        <v>33</v>
      </c>
      <c r="Q6" s="4">
        <v>0</v>
      </c>
      <c r="R6" s="7">
        <v>45027</v>
      </c>
      <c r="S6" s="6">
        <v>45044</v>
      </c>
      <c r="T6" s="4" t="s">
        <v>34</v>
      </c>
      <c r="U6" s="4">
        <v>602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43</v>
      </c>
      <c r="E7" s="4" t="s">
        <v>53</v>
      </c>
      <c r="F7" s="6">
        <v>45028</v>
      </c>
      <c r="G7" s="6">
        <v>45029</v>
      </c>
      <c r="H7" s="4">
        <v>1</v>
      </c>
      <c r="I7" s="4">
        <v>1</v>
      </c>
      <c r="J7" s="4">
        <v>1</v>
      </c>
      <c r="K7" s="4" t="s">
        <v>30</v>
      </c>
      <c r="L7" s="4">
        <v>301</v>
      </c>
      <c r="M7" s="4">
        <v>301</v>
      </c>
      <c r="N7" s="4" t="s">
        <v>54</v>
      </c>
      <c r="O7" s="4" t="s">
        <v>32</v>
      </c>
      <c r="P7" s="4" t="s">
        <v>33</v>
      </c>
      <c r="Q7" s="4">
        <v>0</v>
      </c>
      <c r="R7" s="7">
        <v>45027</v>
      </c>
      <c r="S7" s="6">
        <v>45044</v>
      </c>
      <c r="T7" s="4" t="s">
        <v>34</v>
      </c>
      <c r="U7" s="4">
        <v>301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43</v>
      </c>
      <c r="E8" s="4" t="s">
        <v>56</v>
      </c>
      <c r="F8" s="6">
        <v>45028</v>
      </c>
      <c r="G8" s="6">
        <v>45029</v>
      </c>
      <c r="H8" s="4">
        <v>1</v>
      </c>
      <c r="I8" s="4">
        <v>1</v>
      </c>
      <c r="J8" s="4">
        <v>1</v>
      </c>
      <c r="K8" s="4" t="s">
        <v>30</v>
      </c>
      <c r="L8" s="4">
        <v>336</v>
      </c>
      <c r="M8" s="4">
        <v>336</v>
      </c>
      <c r="N8" s="4" t="s">
        <v>57</v>
      </c>
      <c r="O8" s="4" t="s">
        <v>32</v>
      </c>
      <c r="P8" s="4" t="s">
        <v>33</v>
      </c>
      <c r="Q8" s="4">
        <v>0</v>
      </c>
      <c r="R8" s="7">
        <v>45027</v>
      </c>
      <c r="S8" s="6">
        <v>45044</v>
      </c>
      <c r="T8" s="4" t="s">
        <v>34</v>
      </c>
      <c r="U8" s="4">
        <v>336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45028</v>
      </c>
      <c r="G9" s="6">
        <v>45029</v>
      </c>
      <c r="H9" s="4">
        <v>1</v>
      </c>
      <c r="I9" s="4">
        <v>1</v>
      </c>
      <c r="J9" s="4">
        <v>1</v>
      </c>
      <c r="K9" s="4" t="s">
        <v>30</v>
      </c>
      <c r="L9" s="4">
        <v>340.2</v>
      </c>
      <c r="M9" s="4">
        <v>340.2</v>
      </c>
      <c r="N9" s="4" t="s">
        <v>61</v>
      </c>
      <c r="O9" s="4" t="s">
        <v>32</v>
      </c>
      <c r="P9" s="4" t="s">
        <v>33</v>
      </c>
      <c r="Q9" s="4">
        <v>0</v>
      </c>
      <c r="R9" s="7">
        <v>45028</v>
      </c>
      <c r="S9" s="6">
        <v>45044</v>
      </c>
      <c r="T9" s="4" t="s">
        <v>34</v>
      </c>
      <c r="U9" s="4">
        <v>340.2</v>
      </c>
      <c r="V9" s="4">
        <v>0</v>
      </c>
      <c r="W9" s="4">
        <v>0</v>
      </c>
      <c r="X9" s="4" t="s">
        <v>36</v>
      </c>
      <c r="Y9" s="4" t="s">
        <v>62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59</v>
      </c>
      <c r="E10" s="4" t="s">
        <v>60</v>
      </c>
      <c r="F10" s="6">
        <v>45028</v>
      </c>
      <c r="G10" s="6">
        <v>45029</v>
      </c>
      <c r="H10" s="4">
        <v>1</v>
      </c>
      <c r="I10" s="4">
        <v>1</v>
      </c>
      <c r="J10" s="4">
        <v>1</v>
      </c>
      <c r="K10" s="4" t="s">
        <v>30</v>
      </c>
      <c r="L10" s="4">
        <v>340.2</v>
      </c>
      <c r="M10" s="4">
        <v>340.2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45028</v>
      </c>
      <c r="S10" s="6">
        <v>45044</v>
      </c>
      <c r="T10" s="4" t="s">
        <v>34</v>
      </c>
      <c r="U10" s="4">
        <v>340.2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45028</v>
      </c>
      <c r="G11" s="6">
        <v>45029</v>
      </c>
      <c r="H11" s="4">
        <v>1</v>
      </c>
      <c r="I11" s="4">
        <v>1</v>
      </c>
      <c r="J11" s="4">
        <v>1</v>
      </c>
      <c r="K11" s="4" t="s">
        <v>30</v>
      </c>
      <c r="L11" s="4">
        <v>153</v>
      </c>
      <c r="M11" s="4">
        <v>153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45028</v>
      </c>
      <c r="S11" s="6">
        <v>45044</v>
      </c>
      <c r="T11" s="4" t="s">
        <v>34</v>
      </c>
      <c r="U11" s="4">
        <v>153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69</v>
      </c>
      <c r="B12" s="4" t="s">
        <v>26</v>
      </c>
      <c r="C12" s="4" t="s">
        <v>70</v>
      </c>
      <c r="D12" s="4" t="s">
        <v>71</v>
      </c>
      <c r="E12" s="4" t="s">
        <v>72</v>
      </c>
      <c r="F12" s="6">
        <v>45007</v>
      </c>
      <c r="G12" s="6">
        <v>45008</v>
      </c>
      <c r="H12" s="4">
        <v>1</v>
      </c>
      <c r="I12" s="4">
        <v>1</v>
      </c>
      <c r="J12" s="4">
        <v>1</v>
      </c>
      <c r="K12" s="4" t="s">
        <v>30</v>
      </c>
      <c r="L12" s="4">
        <v>329</v>
      </c>
      <c r="M12" s="4">
        <v>329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45004.3412615741</v>
      </c>
      <c r="S12" s="6">
        <v>45044</v>
      </c>
      <c r="T12" s="4"/>
      <c r="U12" s="4">
        <v>0</v>
      </c>
      <c r="V12" s="4">
        <v>0</v>
      </c>
      <c r="W12" s="4">
        <v>0</v>
      </c>
      <c r="X12" s="4" t="s">
        <v>74</v>
      </c>
      <c r="Y12" s="4" t="s">
        <v>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"/>
  <sheetViews>
    <sheetView tabSelected="1" workbookViewId="0">
      <selection activeCell="D20" sqref="D20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</v>
      </c>
    </row>
    <row r="2" s="4" customFormat="1" spans="1:9">
      <c r="A2" s="5">
        <v>999223384971578</v>
      </c>
      <c r="B2" s="6">
        <v>45027</v>
      </c>
      <c r="C2" s="6">
        <v>45029</v>
      </c>
      <c r="D2" s="4">
        <v>1612</v>
      </c>
      <c r="E2" s="4" t="str">
        <f>VLOOKUP(A2,HOP!A:L,12,0)</f>
        <v>1612.00</v>
      </c>
      <c r="F2" s="4" t="str">
        <f>VLOOKUP(A2,HOP!A:C,3,0)</f>
        <v>3177973</v>
      </c>
      <c r="G2" s="4">
        <f>D2-E2</f>
        <v>0</v>
      </c>
      <c r="H2" s="4" t="str">
        <f>$H$1&amp;F2</f>
        <v>，3177973</v>
      </c>
      <c r="I2" s="4" t="str">
        <f>VLOOKUP(A2,HOP!A:U,21,0)</f>
        <v>直采</v>
      </c>
    </row>
    <row r="3" s="4" customFormat="1" spans="1:9">
      <c r="A3" s="5">
        <v>999223424090188</v>
      </c>
      <c r="B3" s="6">
        <v>45026</v>
      </c>
      <c r="C3" s="6">
        <v>45029</v>
      </c>
      <c r="D3" s="4">
        <v>3468</v>
      </c>
      <c r="E3" s="4" t="str">
        <f>VLOOKUP(A3,HOP!A:L,12,0)</f>
        <v>3468.00</v>
      </c>
      <c r="F3" s="4" t="str">
        <f>VLOOKUP(A3,HOP!A:C,3,0)</f>
        <v>3185895</v>
      </c>
      <c r="G3" s="4">
        <f t="shared" ref="G3:G12" si="0">D3-E3</f>
        <v>0</v>
      </c>
      <c r="H3" s="4" t="str">
        <f t="shared" ref="H3:H12" si="1">$H$1&amp;F3</f>
        <v>，3185895</v>
      </c>
      <c r="I3" s="4" t="str">
        <f>VLOOKUP(A3,HOP!A:U,21,0)</f>
        <v>直采</v>
      </c>
    </row>
    <row r="4" s="4" customFormat="1" hidden="1" spans="1:10">
      <c r="A4" s="8" t="s">
        <v>77</v>
      </c>
      <c r="B4" s="6">
        <v>45027</v>
      </c>
      <c r="C4" s="6">
        <v>45029</v>
      </c>
      <c r="D4" s="4">
        <v>675</v>
      </c>
      <c r="E4" s="4">
        <v>675</v>
      </c>
      <c r="F4" s="9" t="s">
        <v>78</v>
      </c>
      <c r="G4" s="4">
        <f t="shared" si="0"/>
        <v>0</v>
      </c>
      <c r="H4" s="4" t="str">
        <f t="shared" si="1"/>
        <v>，202304081711100076</v>
      </c>
      <c r="I4" s="4" t="e">
        <f>VLOOKUP(A4,HOP!A:U,21,0)</f>
        <v>#N/A</v>
      </c>
      <c r="J4" s="4">
        <v>4.8</v>
      </c>
    </row>
    <row r="5" s="4" customFormat="1" hidden="1" spans="1:10">
      <c r="A5" s="8" t="s">
        <v>79</v>
      </c>
      <c r="B5" s="6">
        <v>45026</v>
      </c>
      <c r="C5" s="6">
        <v>45029</v>
      </c>
      <c r="D5" s="4">
        <v>966</v>
      </c>
      <c r="E5" s="4">
        <v>966</v>
      </c>
      <c r="F5" s="9" t="s">
        <v>80</v>
      </c>
      <c r="G5" s="4">
        <f t="shared" si="0"/>
        <v>0</v>
      </c>
      <c r="H5" s="4" t="str">
        <f t="shared" si="1"/>
        <v>，202304091840100020</v>
      </c>
      <c r="I5" s="4" t="e">
        <f>VLOOKUP(A5,HOP!A:U,21,0)</f>
        <v>#N/A</v>
      </c>
      <c r="J5" s="4">
        <v>4.9</v>
      </c>
    </row>
    <row r="6" s="4" customFormat="1" hidden="1" spans="1:10">
      <c r="A6" s="8" t="s">
        <v>81</v>
      </c>
      <c r="B6" s="6">
        <v>45028</v>
      </c>
      <c r="C6" s="6">
        <v>45029</v>
      </c>
      <c r="D6" s="4">
        <v>602</v>
      </c>
      <c r="E6" s="4">
        <v>602</v>
      </c>
      <c r="F6" s="9" t="s">
        <v>82</v>
      </c>
      <c r="G6" s="4">
        <f t="shared" si="0"/>
        <v>0</v>
      </c>
      <c r="H6" s="4" t="str">
        <f t="shared" si="1"/>
        <v>，202304111752140068</v>
      </c>
      <c r="I6" s="4" t="e">
        <f>VLOOKUP(A6,HOP!A:U,21,0)</f>
        <v>#N/A</v>
      </c>
      <c r="J6" s="4">
        <v>4.11</v>
      </c>
    </row>
    <row r="7" s="4" customFormat="1" hidden="1" spans="1:10">
      <c r="A7" s="8" t="s">
        <v>83</v>
      </c>
      <c r="B7" s="6">
        <v>45028</v>
      </c>
      <c r="C7" s="6">
        <v>45029</v>
      </c>
      <c r="D7" s="4">
        <v>301</v>
      </c>
      <c r="E7" s="4">
        <v>301</v>
      </c>
      <c r="F7" s="9" t="s">
        <v>84</v>
      </c>
      <c r="G7" s="4">
        <f t="shared" si="0"/>
        <v>0</v>
      </c>
      <c r="H7" s="4" t="str">
        <f t="shared" si="1"/>
        <v>，202304111811440069</v>
      </c>
      <c r="I7" s="4" t="e">
        <f>VLOOKUP(A7,HOP!A:U,21,0)</f>
        <v>#N/A</v>
      </c>
      <c r="J7" s="4">
        <v>4.11</v>
      </c>
    </row>
    <row r="8" s="4" customFormat="1" hidden="1" spans="1:10">
      <c r="A8" s="8" t="s">
        <v>85</v>
      </c>
      <c r="B8" s="6">
        <v>45028</v>
      </c>
      <c r="C8" s="6">
        <v>45029</v>
      </c>
      <c r="D8" s="4">
        <v>336</v>
      </c>
      <c r="E8" s="4">
        <v>336</v>
      </c>
      <c r="F8" s="9" t="s">
        <v>86</v>
      </c>
      <c r="G8" s="4">
        <f t="shared" si="0"/>
        <v>0</v>
      </c>
      <c r="H8" s="4" t="str">
        <f t="shared" si="1"/>
        <v>，202304111802300071</v>
      </c>
      <c r="I8" s="4" t="e">
        <f>VLOOKUP(A8,HOP!A:U,21,0)</f>
        <v>#N/A</v>
      </c>
      <c r="J8" s="4">
        <v>4.11</v>
      </c>
    </row>
    <row r="9" s="4" customFormat="1" hidden="1" spans="1:10">
      <c r="A9" s="8" t="s">
        <v>87</v>
      </c>
      <c r="B9" s="6">
        <v>45028</v>
      </c>
      <c r="C9" s="6">
        <v>45029</v>
      </c>
      <c r="D9" s="4">
        <v>340.2</v>
      </c>
      <c r="E9" s="4">
        <v>340.2</v>
      </c>
      <c r="F9" s="9" t="s">
        <v>88</v>
      </c>
      <c r="G9" s="4">
        <f t="shared" si="0"/>
        <v>0</v>
      </c>
      <c r="H9" s="4" t="str">
        <f t="shared" si="1"/>
        <v>，202304121533550021</v>
      </c>
      <c r="I9" s="4" t="e">
        <f>VLOOKUP(A9,HOP!A:U,21,0)</f>
        <v>#N/A</v>
      </c>
      <c r="J9" s="4">
        <v>4.12</v>
      </c>
    </row>
    <row r="10" s="4" customFormat="1" hidden="1" spans="1:10">
      <c r="A10" s="8" t="s">
        <v>89</v>
      </c>
      <c r="B10" s="6">
        <v>45028</v>
      </c>
      <c r="C10" s="6">
        <v>45029</v>
      </c>
      <c r="D10" s="4">
        <v>340.2</v>
      </c>
      <c r="E10" s="4">
        <v>340.2</v>
      </c>
      <c r="F10" s="9" t="s">
        <v>90</v>
      </c>
      <c r="G10" s="4">
        <f t="shared" si="0"/>
        <v>0</v>
      </c>
      <c r="H10" s="4" t="str">
        <f t="shared" si="1"/>
        <v>，202304121609080068</v>
      </c>
      <c r="I10" s="4" t="e">
        <f>VLOOKUP(A10,HOP!A:U,21,0)</f>
        <v>#N/A</v>
      </c>
      <c r="J10" s="4">
        <v>4.12</v>
      </c>
    </row>
    <row r="11" s="4" customFormat="1" spans="1:9">
      <c r="A11" s="5">
        <v>999223617681386</v>
      </c>
      <c r="B11" s="6">
        <v>45028</v>
      </c>
      <c r="C11" s="6">
        <v>45029</v>
      </c>
      <c r="D11" s="4">
        <v>153</v>
      </c>
      <c r="E11" s="4" t="str">
        <f>VLOOKUP(A11,HOP!A:L,12,0)</f>
        <v>153.00</v>
      </c>
      <c r="F11" s="4" t="str">
        <f>VLOOKUP(A11,HOP!A:C,3,0)</f>
        <v>3220041</v>
      </c>
      <c r="G11" s="4">
        <f t="shared" si="0"/>
        <v>0</v>
      </c>
      <c r="H11" s="4" t="str">
        <f t="shared" si="1"/>
        <v>，3220041</v>
      </c>
      <c r="I11" s="4" t="str">
        <f>VLOOKUP(A11,HOP!A:U,21,0)</f>
        <v>直采</v>
      </c>
    </row>
    <row r="12" s="4" customFormat="1" spans="1:10">
      <c r="A12" s="8" t="s">
        <v>91</v>
      </c>
      <c r="B12" s="6">
        <v>45007</v>
      </c>
      <c r="C12" s="6">
        <v>45008</v>
      </c>
      <c r="D12" s="4">
        <v>329</v>
      </c>
      <c r="E12" s="4" t="e">
        <f>VLOOKUP(A12,HOP!A:L,12,0)</f>
        <v>#N/A</v>
      </c>
      <c r="F12" s="4">
        <v>3153417</v>
      </c>
      <c r="G12" s="4" t="e">
        <f t="shared" si="0"/>
        <v>#N/A</v>
      </c>
      <c r="H12" s="4" t="str">
        <f t="shared" si="1"/>
        <v>，3153417</v>
      </c>
      <c r="I12" s="4" t="e">
        <f>VLOOKUP(A12,HOP!A:U,21,0)</f>
        <v>#N/A</v>
      </c>
      <c r="J12" s="4" t="s">
        <v>92</v>
      </c>
    </row>
    <row r="14" spans="4:4">
      <c r="D14" s="4">
        <f>SUM(D2:D13)</f>
        <v>9122.4</v>
      </c>
    </row>
    <row r="20" spans="1:4">
      <c r="A20" s="4" t="s">
        <v>93</v>
      </c>
      <c r="C20" s="4">
        <v>5562</v>
      </c>
      <c r="D20" s="4">
        <v>6299.59</v>
      </c>
    </row>
    <row r="21" spans="1:4">
      <c r="A21" s="4" t="s">
        <v>94</v>
      </c>
      <c r="C21" s="4">
        <v>3560.4</v>
      </c>
      <c r="D21" s="4">
        <v>4032.56</v>
      </c>
    </row>
    <row r="22" spans="1:4">
      <c r="A22" s="4" t="s">
        <v>95</v>
      </c>
      <c r="C22" s="4">
        <f>SUBTOTAL(9,C20:C21)</f>
        <v>9122.4</v>
      </c>
      <c r="D22" s="4">
        <f>SUBTOTAL(9,D20:D21)</f>
        <v>10332.15</v>
      </c>
    </row>
    <row r="23" spans="1:1">
      <c r="A23" s="4" t="s">
        <v>96</v>
      </c>
    </row>
  </sheetData>
  <autoFilter ref="A1:X12">
    <filterColumn colId="9">
      <filters blank="1">
        <filter val="本期收回329元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97</v>
      </c>
      <c r="B1" s="2" t="s">
        <v>98</v>
      </c>
      <c r="C1" s="2" t="s">
        <v>99</v>
      </c>
      <c r="D1" s="2" t="s">
        <v>100</v>
      </c>
      <c r="E1" s="2" t="s">
        <v>13</v>
      </c>
      <c r="F1" s="2" t="s">
        <v>5</v>
      </c>
      <c r="G1" s="2" t="s">
        <v>6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  <c r="U1" s="2" t="s">
        <v>114</v>
      </c>
      <c r="V1" s="2" t="s">
        <v>115</v>
      </c>
    </row>
    <row r="2" s="1" customFormat="1" spans="1:22">
      <c r="A2" s="3">
        <v>999223617681386</v>
      </c>
      <c r="B2" s="1" t="s">
        <v>116</v>
      </c>
      <c r="C2" s="1" t="s">
        <v>117</v>
      </c>
      <c r="D2" s="1" t="s">
        <v>118</v>
      </c>
      <c r="E2" s="1" t="s">
        <v>68</v>
      </c>
      <c r="F2" s="1" t="s">
        <v>116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  <c r="U2" s="1" t="s">
        <v>130</v>
      </c>
      <c r="V2" s="1" t="s">
        <v>131</v>
      </c>
    </row>
    <row r="3" s="1" customFormat="1" spans="1:22">
      <c r="A3" s="3">
        <v>999223424090188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  <c r="G3" s="1" t="s">
        <v>119</v>
      </c>
      <c r="H3" s="1" t="s">
        <v>120</v>
      </c>
      <c r="I3" s="1" t="s">
        <v>137</v>
      </c>
      <c r="J3" s="1" t="s">
        <v>122</v>
      </c>
      <c r="K3" s="1" t="s">
        <v>137</v>
      </c>
      <c r="L3" s="1" t="s">
        <v>137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138</v>
      </c>
      <c r="S3" s="1" t="s">
        <v>128</v>
      </c>
      <c r="T3" s="1" t="s">
        <v>129</v>
      </c>
      <c r="U3" s="1" t="s">
        <v>130</v>
      </c>
      <c r="V3" s="1" t="s">
        <v>131</v>
      </c>
    </row>
    <row r="4" s="1" customFormat="1" spans="1:22">
      <c r="A4" s="3">
        <v>999223384971578</v>
      </c>
      <c r="B4" s="1" t="s">
        <v>139</v>
      </c>
      <c r="C4" s="1" t="s">
        <v>140</v>
      </c>
      <c r="D4" s="1" t="s">
        <v>141</v>
      </c>
      <c r="E4" s="1" t="s">
        <v>142</v>
      </c>
      <c r="F4" s="1" t="s">
        <v>143</v>
      </c>
      <c r="G4" s="1" t="s">
        <v>119</v>
      </c>
      <c r="H4" s="1" t="s">
        <v>120</v>
      </c>
      <c r="I4" s="1" t="s">
        <v>144</v>
      </c>
      <c r="J4" s="1" t="s">
        <v>122</v>
      </c>
      <c r="K4" s="1" t="s">
        <v>144</v>
      </c>
      <c r="L4" s="1" t="s">
        <v>144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145</v>
      </c>
      <c r="S4" s="1" t="s">
        <v>128</v>
      </c>
      <c r="T4" s="1" t="s">
        <v>129</v>
      </c>
      <c r="U4" s="1" t="s">
        <v>130</v>
      </c>
      <c r="V4" s="1" t="s">
        <v>131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2023-04-28T01:17:04Z</dcterms:created>
  <dcterms:modified xsi:type="dcterms:W3CDTF">2023-04-28T01:32:16Z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EB2D3EF76C52465691E8A63C4EA785AA_12</vt:lpwstr>
  </property>
  <property fmtid="{D5CDD505-2E9C-101B-9397-08002B2CF9AE}" pid="3" name="KSOProductBuildVer">
    <vt:lpwstr>2052-11.1.0.14036</vt:lpwstr>
  </property>
</Properties>
</file>