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</definedName>
  </definedNames>
  <calcPr calcId="144525"/>
</workbook>
</file>

<file path=xl/sharedStrings.xml><?xml version="1.0" encoding="utf-8"?>
<sst xmlns="http://schemas.openxmlformats.org/spreadsheetml/2006/main" count="387" uniqueCount="193">
  <si>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</si>
  <si>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</si>
  <si>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</si>
  <si>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</si>
  <si>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</si>
  <si>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</si>
  <si>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</si>
  <si>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</si>
  <si>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</si>
  <si>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</si>
  <si>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</si>
  <si>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</si>
  <si>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</si>
  <si>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</si>
  <si>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</si>
  <si>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</si>
  <si>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</si>
  <si>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</si>
  <si>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</si>
  <si>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</si>
  <si>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</si>
  <si>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</si>
  <si>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</si>
  <si>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</si>
  <si>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</si>
  <si>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21893679112	</t>
  </si>
  <si>
    <t>Ctrip</t>
  </si>
  <si>
    <t>正常</t>
  </si>
  <si>
    <t>[曼谷]阿瓦尼阿特里姆曼谷酒店(SHA认证)(Avani Atrium Bangkok Hotel (SHA Certified))(37203036)</t>
  </si>
  <si>
    <t>阿瓦尼尊贵房&lt;2人入住&gt;&lt;不退款&gt;</t>
  </si>
  <si>
    <t>USD</t>
  </si>
  <si>
    <t>PANG/KIM LIAN,OOI/ZHONG HAO</t>
  </si>
  <si>
    <t>CA5326230428USD</t>
  </si>
  <si>
    <t>未提现</t>
  </si>
  <si>
    <t>携程开票</t>
  </si>
  <si>
    <t xml:space="preserve">2866795	</t>
  </si>
  <si>
    <t xml:space="preserve">	</t>
  </si>
  <si>
    <t xml:space="preserve">999222071834964	</t>
  </si>
  <si>
    <t>[云顶高原]云顶高原●至尊玖霄明阁大酒店(Grand Ion Delemen Hotel)(44707860)</t>
  </si>
  <si>
    <t>豪华双人房&lt;2人入住&gt;&lt;不退款&gt;</t>
  </si>
  <si>
    <t>binti Haji Bakari/Norhanis,binti Haji Bakari/Norhanis</t>
  </si>
  <si>
    <t xml:space="preserve">2918799	</t>
  </si>
  <si>
    <t xml:space="preserve">-1432936004	</t>
  </si>
  <si>
    <t xml:space="preserve">999223028837041	</t>
  </si>
  <si>
    <t>[曼谷]阿特里姆曼谷美居大酒店(政府卫生认证)(Grand Mercure Bangkok Atrium (SHA Certified))(37203036)</t>
  </si>
  <si>
    <t>豪华房&lt;2人入住&gt;&lt;不退款&gt;</t>
  </si>
  <si>
    <t>Ostobunaeva/Marianna</t>
  </si>
  <si>
    <t xml:space="preserve">999223275248072	</t>
  </si>
  <si>
    <t>[吉隆坡]太平洋丽晶套房酒店(Pacific Regency Hotel Suites)(37201691)</t>
  </si>
  <si>
    <t>尊贵豪华双床套房&lt;2人入住&gt;&lt;不退款&gt;&lt;早餐&gt;</t>
  </si>
  <si>
    <t>YU/YANG</t>
  </si>
  <si>
    <t xml:space="preserve">3157768	</t>
  </si>
  <si>
    <t xml:space="preserve">999223558162228	</t>
  </si>
  <si>
    <t>[普吉岛]芭东帕拉贡水疗度假酒店(Patong Paragon Resort &amp; Spa)(37197514)</t>
  </si>
  <si>
    <t>豪华房&lt;2人入住&gt;&lt;不退款&gt;&lt;早餐&gt;</t>
  </si>
  <si>
    <t>Bhatia/Aakanksha,Bhatia/Aakanksha</t>
  </si>
  <si>
    <t xml:space="preserve">3210233	</t>
  </si>
  <si>
    <t xml:space="preserve">999223639367614	</t>
  </si>
  <si>
    <t>[檀香山]威基基海滩阿洛希拉尼酒店('Alohilani Resort Waikiki Beach)(37200143)</t>
  </si>
  <si>
    <t>标准两张大床房&lt;2人入住&gt;&lt;不退款&gt;</t>
  </si>
  <si>
    <t>Wang/Alan</t>
  </si>
  <si>
    <t xml:space="preserve">3224810	</t>
  </si>
  <si>
    <t xml:space="preserve">999223685038410	</t>
  </si>
  <si>
    <t>[普吉岛]普吉岛巴东海滩中央智选假日酒店 - IHG 旗下酒店(Holiday Inn Express Phuket Patong Beach Central, an IHG Hotel)(40721396)</t>
  </si>
  <si>
    <t>池景特大床房&lt;2人入住&gt;&lt;不退款&gt;&lt;早餐&gt;</t>
  </si>
  <si>
    <t>Yang/Tian,Qian/Xinyan</t>
  </si>
  <si>
    <t xml:space="preserve">3233602	</t>
  </si>
  <si>
    <t xml:space="preserve">47778353	</t>
  </si>
  <si>
    <t xml:space="preserve">999223768293451	</t>
  </si>
  <si>
    <t>[吉隆坡]吉隆坡四季酒店(Four Seasons Hotel Kuala Lumpur)(40721593)</t>
  </si>
  <si>
    <t>园景俱乐部尊贵特大床房&lt;2人入住&gt;&lt;不退款&gt;&lt;早餐&gt;</t>
  </si>
  <si>
    <t>LI/XINYI,Li/XINYI</t>
  </si>
  <si>
    <t xml:space="preserve">3264371	</t>
  </si>
  <si>
    <t xml:space="preserve">3194042	</t>
  </si>
  <si>
    <t xml:space="preserve">999223806341193	</t>
  </si>
  <si>
    <t>[芭堤雅]芭堤雅FX酒店(FX Hotel Pattaya)(40721404)</t>
  </si>
  <si>
    <t>尊贵特大床房&lt;2人入住&gt;&lt;不退款&gt;</t>
  </si>
  <si>
    <t>STEWART/DERRICK</t>
  </si>
  <si>
    <t xml:space="preserve">3276514	</t>
  </si>
  <si>
    <t xml:space="preserve">1497635356	</t>
  </si>
  <si>
    <t xml:space="preserve">999223829905347	</t>
  </si>
  <si>
    <t>[民都鲁]格林斯套房酒店(Greens Hotel &amp; Suites)(44800459)</t>
  </si>
  <si>
    <t>豪华特大床房&lt;2人入住&gt;&lt;不退款&gt;&lt;早餐&gt;</t>
  </si>
  <si>
    <t>WONG/CHUNG GIEK</t>
  </si>
  <si>
    <t xml:space="preserve">3283634	</t>
  </si>
  <si>
    <t>,</t>
  </si>
  <si>
    <t>USD 2491</t>
  </si>
  <si>
    <t>A230428092416911</t>
  </si>
  <si>
    <t>A230428092618911</t>
  </si>
  <si>
    <t>USD / HKD 当前参考汇率: 7.84985</t>
  </si>
  <si>
    <t>总计：2491 USD/
19553.98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</si>
  <si>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</si>
  <si>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</si>
  <si>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</si>
  <si>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</si>
  <si>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</si>
  <si>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</si>
  <si>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</si>
  <si>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</si>
  <si>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</si>
  <si>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</si>
  <si>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</si>
  <si>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</si>
  <si>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</si>
  <si>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</si>
  <si>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</si>
  <si>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</si>
  <si>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</si>
  <si>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</si>
  <si>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</si>
  <si>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2023-04-24</t>
  </si>
  <si>
    <t>3283634</t>
  </si>
  <si>
    <t>格林斯套房酒店</t>
  </si>
  <si>
    <t>WONG CHUNG GIEK</t>
  </si>
  <si>
    <t>2023-04-25</t>
  </si>
  <si>
    <t>退房日周结</t>
  </si>
  <si>
    <t>276.37</t>
  </si>
  <si>
    <t>40.00</t>
  </si>
  <si>
    <t>0</t>
  </si>
  <si>
    <t>0.00</t>
  </si>
  <si>
    <t>携程盛景国际直连</t>
  </si>
  <si>
    <t>01.010677</t>
  </si>
  <si>
    <t>2023-04-24 20:12:42</t>
  </si>
  <si>
    <t>否</t>
  </si>
  <si>
    <t>汇智国际旅游发展有限公司</t>
  </si>
  <si>
    <t>直连</t>
  </si>
  <si>
    <t>马来西亚</t>
  </si>
  <si>
    <t>2023-04-23</t>
  </si>
  <si>
    <t>3276514</t>
  </si>
  <si>
    <t>芭堤雅FX酒店</t>
  </si>
  <si>
    <t>STEWART DERRICK</t>
  </si>
  <si>
    <t>442.19</t>
  </si>
  <si>
    <t>64.00</t>
  </si>
  <si>
    <t>2023-04-23 15:01:50</t>
  </si>
  <si>
    <t>泰国</t>
  </si>
  <si>
    <t>2023-04-21</t>
  </si>
  <si>
    <t>3264371</t>
  </si>
  <si>
    <t>吉隆坡四季酒店</t>
  </si>
  <si>
    <t>LI XINYI,Li XINYI</t>
  </si>
  <si>
    <t>2205.18</t>
  </si>
  <si>
    <t>320.00</t>
  </si>
  <si>
    <t>2023-04-21 14:44:45</t>
  </si>
  <si>
    <t>直采</t>
  </si>
  <si>
    <t>2023-04-16</t>
  </si>
  <si>
    <t>3233602</t>
  </si>
  <si>
    <t>普吉岛芭东海滩中央智选假日酒店  (SHA Extra Plus)</t>
  </si>
  <si>
    <t>Yang Tian,Qian Xinyan</t>
  </si>
  <si>
    <t>1239.97</t>
  </si>
  <si>
    <t>180.00</t>
  </si>
  <si>
    <t>2023-04-16 15:10:05</t>
  </si>
  <si>
    <t>2023-04-14</t>
  </si>
  <si>
    <t>3224810</t>
  </si>
  <si>
    <t>阿洛希拉尼威基基海滩度假村</t>
  </si>
  <si>
    <t>Wang Alan</t>
  </si>
  <si>
    <t>7252.70</t>
  </si>
  <si>
    <t>1052.00</t>
  </si>
  <si>
    <t>2023-04-14 00:16:45</t>
  </si>
  <si>
    <t>美国</t>
  </si>
  <si>
    <t>2023-04-09</t>
  </si>
  <si>
    <t>3210233</t>
  </si>
  <si>
    <t>芭东帕拉贡温泉度假酒店 (SHA Extra Plus)</t>
  </si>
  <si>
    <t>Bhatia Aakanksha,Bhatia Aakanksha</t>
  </si>
  <si>
    <t>2023-04-22</t>
  </si>
  <si>
    <t>1095.05</t>
  </si>
  <si>
    <t>159.00</t>
  </si>
  <si>
    <t>2023-04-10 11:02:09</t>
  </si>
  <si>
    <t>2023-03-20</t>
  </si>
  <si>
    <t>3157768</t>
  </si>
  <si>
    <t>太平洋丽晶套房酒店</t>
  </si>
  <si>
    <t>YU YANG</t>
  </si>
  <si>
    <t>966.87</t>
  </si>
  <si>
    <t>140.00</t>
  </si>
  <si>
    <t>2023-03-21 10:14:26</t>
  </si>
  <si>
    <t>2023-03-05</t>
  </si>
  <si>
    <t>3094062</t>
  </si>
  <si>
    <t>阿特里姆曼谷美居大酒店(SHA认证)</t>
  </si>
  <si>
    <t>Ostobunaeva Marianna</t>
  </si>
  <si>
    <t>1660.61</t>
  </si>
  <si>
    <t>240.00</t>
  </si>
  <si>
    <t>2023-03-05 10:46:51</t>
  </si>
  <si>
    <t>2023-01-03</t>
  </si>
  <si>
    <t>2918799</t>
  </si>
  <si>
    <t>云顶高原●至尊玖霄明阁大酒店</t>
  </si>
  <si>
    <t>binti Haji Bakari Norhanis,binti Haji Bakari Norhanis</t>
  </si>
  <si>
    <t>831.38</t>
  </si>
  <si>
    <t>120.00</t>
  </si>
  <si>
    <t>2023-01-03 20:43:44</t>
  </si>
  <si>
    <t>2022-12-12</t>
  </si>
  <si>
    <t>2866795</t>
  </si>
  <si>
    <t>PANG KIM LIAN,OOI ZHONG HAO</t>
  </si>
  <si>
    <t>1228.02</t>
  </si>
  <si>
    <t>176.00</t>
  </si>
  <si>
    <t>2022-12-12 08:21:37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</si>
</sst>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68580</xdr:colOff>
      <xdr:row>45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74720"/>
          <a:ext cx="9288780" cy="476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45037</v>
      </c>
      <c r="G2" s="6">
        <v>45041</v>
      </c>
      <c r="H2" s="4">
        <v>1</v>
      </c>
      <c r="I2" s="4">
        <v>4</v>
      </c>
      <c r="J2" s="4">
        <v>4</v>
      </c>
      <c r="K2" s="4" t="s">
        <v>30</v>
      </c>
      <c r="L2" s="4">
        <v>176</v>
      </c>
      <c r="M2" s="4">
        <v>176</v>
      </c>
      <c r="N2" s="4" t="s">
        <v>31</v>
      </c>
      <c r="O2" s="4" t="s">
        <v>32</v>
      </c>
      <c r="P2" s="4" t="s">
        <v>33</v>
      </c>
      <c r="Q2" s="4">
        <v>0</v>
      </c>
      <c r="R2" s="7">
        <v>44907</v>
      </c>
      <c r="S2" s="6">
        <v>45044</v>
      </c>
      <c r="T2" s="4" t="s">
        <v>34</v>
      </c>
      <c r="U2" s="4">
        <v>176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45039</v>
      </c>
      <c r="G3" s="6">
        <v>45041</v>
      </c>
      <c r="H3" s="4">
        <v>1</v>
      </c>
      <c r="I3" s="4">
        <v>2</v>
      </c>
      <c r="J3" s="4">
        <v>2</v>
      </c>
      <c r="K3" s="4" t="s">
        <v>30</v>
      </c>
      <c r="L3" s="4">
        <v>120</v>
      </c>
      <c r="M3" s="4">
        <v>120</v>
      </c>
      <c r="N3" s="4" t="s">
        <v>40</v>
      </c>
      <c r="O3" s="4" t="s">
        <v>32</v>
      </c>
      <c r="P3" s="4" t="s">
        <v>33</v>
      </c>
      <c r="Q3" s="4">
        <v>0</v>
      </c>
      <c r="R3" s="7">
        <v>44929</v>
      </c>
      <c r="S3" s="6">
        <v>45044</v>
      </c>
      <c r="T3" s="4" t="s">
        <v>34</v>
      </c>
      <c r="U3" s="4">
        <v>120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45037</v>
      </c>
      <c r="G4" s="6">
        <v>45041</v>
      </c>
      <c r="H4" s="4">
        <v>1</v>
      </c>
      <c r="I4" s="4">
        <v>4</v>
      </c>
      <c r="J4" s="4">
        <v>4</v>
      </c>
      <c r="K4" s="4" t="s">
        <v>30</v>
      </c>
      <c r="L4" s="4">
        <v>240</v>
      </c>
      <c r="M4" s="4">
        <v>240</v>
      </c>
      <c r="N4" s="4" t="s">
        <v>46</v>
      </c>
      <c r="O4" s="4" t="s">
        <v>32</v>
      </c>
      <c r="P4" s="4" t="s">
        <v>33</v>
      </c>
      <c r="Q4" s="4">
        <v>0</v>
      </c>
      <c r="R4" s="7">
        <v>44990</v>
      </c>
      <c r="S4" s="6">
        <v>45044</v>
      </c>
      <c r="T4" s="4" t="s">
        <v>34</v>
      </c>
      <c r="U4" s="4">
        <v>240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45039</v>
      </c>
      <c r="G5" s="6">
        <v>45041</v>
      </c>
      <c r="H5" s="4">
        <v>1</v>
      </c>
      <c r="I5" s="4">
        <v>2</v>
      </c>
      <c r="J5" s="4">
        <v>2</v>
      </c>
      <c r="K5" s="4" t="s">
        <v>30</v>
      </c>
      <c r="L5" s="4">
        <v>140</v>
      </c>
      <c r="M5" s="4">
        <v>140</v>
      </c>
      <c r="N5" s="4" t="s">
        <v>50</v>
      </c>
      <c r="O5" s="4" t="s">
        <v>32</v>
      </c>
      <c r="P5" s="4" t="s">
        <v>33</v>
      </c>
      <c r="Q5" s="4">
        <v>0</v>
      </c>
      <c r="R5" s="7">
        <v>45005</v>
      </c>
      <c r="S5" s="6">
        <v>45044</v>
      </c>
      <c r="T5" s="4" t="s">
        <v>34</v>
      </c>
      <c r="U5" s="4">
        <v>140</v>
      </c>
      <c r="V5" s="4">
        <v>0</v>
      </c>
      <c r="W5" s="4">
        <v>0</v>
      </c>
      <c r="X5" s="4" t="s">
        <v>51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45038</v>
      </c>
      <c r="G6" s="6">
        <v>45041</v>
      </c>
      <c r="H6" s="4">
        <v>1</v>
      </c>
      <c r="I6" s="4">
        <v>3</v>
      </c>
      <c r="J6" s="4">
        <v>3</v>
      </c>
      <c r="K6" s="4" t="s">
        <v>30</v>
      </c>
      <c r="L6" s="4">
        <v>159</v>
      </c>
      <c r="M6" s="4">
        <v>159</v>
      </c>
      <c r="N6" s="4" t="s">
        <v>55</v>
      </c>
      <c r="O6" s="4" t="s">
        <v>32</v>
      </c>
      <c r="P6" s="4" t="s">
        <v>33</v>
      </c>
      <c r="Q6" s="4">
        <v>0</v>
      </c>
      <c r="R6" s="7">
        <v>45025</v>
      </c>
      <c r="S6" s="6">
        <v>45044</v>
      </c>
      <c r="T6" s="4" t="s">
        <v>34</v>
      </c>
      <c r="U6" s="4">
        <v>159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45037</v>
      </c>
      <c r="G7" s="6">
        <v>45041</v>
      </c>
      <c r="H7" s="4">
        <v>1</v>
      </c>
      <c r="I7" s="4">
        <v>4</v>
      </c>
      <c r="J7" s="4">
        <v>4</v>
      </c>
      <c r="K7" s="4" t="s">
        <v>30</v>
      </c>
      <c r="L7" s="4">
        <v>1052</v>
      </c>
      <c r="M7" s="4">
        <v>1052</v>
      </c>
      <c r="N7" s="4" t="s">
        <v>60</v>
      </c>
      <c r="O7" s="4" t="s">
        <v>32</v>
      </c>
      <c r="P7" s="4" t="s">
        <v>33</v>
      </c>
      <c r="Q7" s="4">
        <v>0</v>
      </c>
      <c r="R7" s="7">
        <v>45030</v>
      </c>
      <c r="S7" s="6">
        <v>45044</v>
      </c>
      <c r="T7" s="4" t="s">
        <v>34</v>
      </c>
      <c r="U7" s="4">
        <v>1052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45039</v>
      </c>
      <c r="G8" s="6">
        <v>45041</v>
      </c>
      <c r="H8" s="4">
        <v>1</v>
      </c>
      <c r="I8" s="4">
        <v>2</v>
      </c>
      <c r="J8" s="4">
        <v>2</v>
      </c>
      <c r="K8" s="4" t="s">
        <v>30</v>
      </c>
      <c r="L8" s="4">
        <v>180</v>
      </c>
      <c r="M8" s="4">
        <v>180</v>
      </c>
      <c r="N8" s="4" t="s">
        <v>65</v>
      </c>
      <c r="O8" s="4" t="s">
        <v>32</v>
      </c>
      <c r="P8" s="4" t="s">
        <v>33</v>
      </c>
      <c r="Q8" s="4">
        <v>0</v>
      </c>
      <c r="R8" s="7">
        <v>45032</v>
      </c>
      <c r="S8" s="6">
        <v>45044</v>
      </c>
      <c r="T8" s="4" t="s">
        <v>34</v>
      </c>
      <c r="U8" s="4">
        <v>180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45040</v>
      </c>
      <c r="G9" s="6">
        <v>45041</v>
      </c>
      <c r="H9" s="4">
        <v>1</v>
      </c>
      <c r="I9" s="4">
        <v>1</v>
      </c>
      <c r="J9" s="4">
        <v>1</v>
      </c>
      <c r="K9" s="4" t="s">
        <v>30</v>
      </c>
      <c r="L9" s="4">
        <v>320</v>
      </c>
      <c r="M9" s="4">
        <v>320</v>
      </c>
      <c r="N9" s="4" t="s">
        <v>71</v>
      </c>
      <c r="O9" s="4" t="s">
        <v>32</v>
      </c>
      <c r="P9" s="4" t="s">
        <v>33</v>
      </c>
      <c r="Q9" s="4">
        <v>0</v>
      </c>
      <c r="R9" s="7">
        <v>45037</v>
      </c>
      <c r="S9" s="6">
        <v>45044</v>
      </c>
      <c r="T9" s="4" t="s">
        <v>34</v>
      </c>
      <c r="U9" s="4">
        <v>320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45039</v>
      </c>
      <c r="G10" s="6">
        <v>45041</v>
      </c>
      <c r="H10" s="4">
        <v>1</v>
      </c>
      <c r="I10" s="4">
        <v>2</v>
      </c>
      <c r="J10" s="4">
        <v>2</v>
      </c>
      <c r="K10" s="4" t="s">
        <v>30</v>
      </c>
      <c r="L10" s="4">
        <v>64</v>
      </c>
      <c r="M10" s="4">
        <v>64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45039</v>
      </c>
      <c r="S10" s="6">
        <v>45044</v>
      </c>
      <c r="T10" s="4" t="s">
        <v>34</v>
      </c>
      <c r="U10" s="4">
        <v>64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45040</v>
      </c>
      <c r="G11" s="6">
        <v>45041</v>
      </c>
      <c r="H11" s="4">
        <v>1</v>
      </c>
      <c r="I11" s="4">
        <v>1</v>
      </c>
      <c r="J11" s="4">
        <v>1</v>
      </c>
      <c r="K11" s="4" t="s">
        <v>30</v>
      </c>
      <c r="L11" s="4">
        <v>40</v>
      </c>
      <c r="M11" s="4">
        <v>40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45040</v>
      </c>
      <c r="S11" s="6">
        <v>45044</v>
      </c>
      <c r="T11" s="4" t="s">
        <v>34</v>
      </c>
      <c r="U11" s="4">
        <v>40</v>
      </c>
      <c r="V11" s="4">
        <v>0</v>
      </c>
      <c r="W11" s="4">
        <v>0</v>
      </c>
      <c r="X11" s="4" t="s">
        <v>84</v>
      </c>
      <c r="Y1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5" sqref="A15:D18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5">
        <v>21893679112</v>
      </c>
      <c r="B2" s="6">
        <v>45037</v>
      </c>
      <c r="C2" s="6">
        <v>45041</v>
      </c>
      <c r="D2" s="4">
        <v>176</v>
      </c>
      <c r="E2" s="4" t="str">
        <f>VLOOKUP(A2,HOP!A:L,12,0)</f>
        <v>176.00</v>
      </c>
      <c r="F2" s="4" t="str">
        <f>VLOOKUP(A2,HOP!A:C,3,0)</f>
        <v>2866795</v>
      </c>
      <c r="G2" s="4">
        <f>D2-E2</f>
        <v>0</v>
      </c>
      <c r="H2" s="4" t="str">
        <f>$H$1&amp;F2</f>
        <v>,2866795</v>
      </c>
      <c r="I2" s="4" t="str">
        <f>VLOOKUP(A2,HOP!A:U,21,0)</f>
        <v>直连</v>
      </c>
    </row>
    <row r="3" s="4" customFormat="1" spans="1:9">
      <c r="A3" s="5">
        <v>999222071834964</v>
      </c>
      <c r="B3" s="6">
        <v>45039</v>
      </c>
      <c r="C3" s="6">
        <v>45041</v>
      </c>
      <c r="D3" s="4">
        <v>120</v>
      </c>
      <c r="E3" s="4" t="str">
        <f>VLOOKUP(A3,HOP!A:L,12,0)</f>
        <v>120.00</v>
      </c>
      <c r="F3" s="4" t="str">
        <f>VLOOKUP(A3,HOP!A:C,3,0)</f>
        <v>2918799</v>
      </c>
      <c r="G3" s="4">
        <f t="shared" ref="G3:G11" si="0">D3-E3</f>
        <v>0</v>
      </c>
      <c r="H3" s="4" t="str">
        <f t="shared" ref="H3:H11" si="1">$H$1&amp;F3</f>
        <v>,2918799</v>
      </c>
      <c r="I3" s="4" t="str">
        <f>VLOOKUP(A3,HOP!A:U,21,0)</f>
        <v>直连</v>
      </c>
    </row>
    <row r="4" s="4" customFormat="1" spans="1:9">
      <c r="A4" s="5">
        <v>999223028837041</v>
      </c>
      <c r="B4" s="6">
        <v>45037</v>
      </c>
      <c r="C4" s="6">
        <v>45041</v>
      </c>
      <c r="D4" s="4">
        <v>240</v>
      </c>
      <c r="E4" s="4" t="str">
        <f>VLOOKUP(A4,HOP!A:L,12,0)</f>
        <v>240.00</v>
      </c>
      <c r="F4" s="4" t="str">
        <f>VLOOKUP(A4,HOP!A:C,3,0)</f>
        <v>3094062</v>
      </c>
      <c r="G4" s="4">
        <f t="shared" si="0"/>
        <v>0</v>
      </c>
      <c r="H4" s="4" t="str">
        <f t="shared" si="1"/>
        <v>,3094062</v>
      </c>
      <c r="I4" s="4" t="str">
        <f>VLOOKUP(A4,HOP!A:U,21,0)</f>
        <v>直采</v>
      </c>
    </row>
    <row r="5" s="4" customFormat="1" spans="1:9">
      <c r="A5" s="5">
        <v>999223275248072</v>
      </c>
      <c r="B5" s="6">
        <v>45039</v>
      </c>
      <c r="C5" s="6">
        <v>45041</v>
      </c>
      <c r="D5" s="4">
        <v>140</v>
      </c>
      <c r="E5" s="4" t="str">
        <f>VLOOKUP(A5,HOP!A:L,12,0)</f>
        <v>140.00</v>
      </c>
      <c r="F5" s="4" t="str">
        <f>VLOOKUP(A5,HOP!A:C,3,0)</f>
        <v>3157768</v>
      </c>
      <c r="G5" s="4">
        <f t="shared" si="0"/>
        <v>0</v>
      </c>
      <c r="H5" s="4" t="str">
        <f t="shared" si="1"/>
        <v>,3157768</v>
      </c>
      <c r="I5" s="4" t="str">
        <f>VLOOKUP(A5,HOP!A:U,21,0)</f>
        <v>直采</v>
      </c>
    </row>
    <row r="6" s="4" customFormat="1" spans="1:9">
      <c r="A6" s="5">
        <v>999223558162228</v>
      </c>
      <c r="B6" s="6">
        <v>45038</v>
      </c>
      <c r="C6" s="6">
        <v>45041</v>
      </c>
      <c r="D6" s="4">
        <v>159</v>
      </c>
      <c r="E6" s="4" t="str">
        <f>VLOOKUP(A6,HOP!A:L,12,0)</f>
        <v>159.00</v>
      </c>
      <c r="F6" s="4" t="str">
        <f>VLOOKUP(A6,HOP!A:C,3,0)</f>
        <v>3210233</v>
      </c>
      <c r="G6" s="4">
        <f t="shared" si="0"/>
        <v>0</v>
      </c>
      <c r="H6" s="4" t="str">
        <f t="shared" si="1"/>
        <v>,3210233</v>
      </c>
      <c r="I6" s="4" t="str">
        <f>VLOOKUP(A6,HOP!A:U,21,0)</f>
        <v>直采</v>
      </c>
    </row>
    <row r="7" s="4" customFormat="1" spans="1:9">
      <c r="A7" s="5">
        <v>999223639367614</v>
      </c>
      <c r="B7" s="6">
        <v>45037</v>
      </c>
      <c r="C7" s="6">
        <v>45041</v>
      </c>
      <c r="D7" s="4">
        <v>1052</v>
      </c>
      <c r="E7" s="4" t="str">
        <f>VLOOKUP(A7,HOP!A:L,12,0)</f>
        <v>1052.00</v>
      </c>
      <c r="F7" s="4" t="str">
        <f>VLOOKUP(A7,HOP!A:C,3,0)</f>
        <v>3224810</v>
      </c>
      <c r="G7" s="4">
        <f t="shared" si="0"/>
        <v>0</v>
      </c>
      <c r="H7" s="4" t="str">
        <f t="shared" si="1"/>
        <v>,3224810</v>
      </c>
      <c r="I7" s="4" t="str">
        <f>VLOOKUP(A7,HOP!A:U,21,0)</f>
        <v>直连</v>
      </c>
    </row>
    <row r="8" s="4" customFormat="1" spans="1:9">
      <c r="A8" s="5">
        <v>999223685038410</v>
      </c>
      <c r="B8" s="6">
        <v>45039</v>
      </c>
      <c r="C8" s="6">
        <v>45041</v>
      </c>
      <c r="D8" s="4">
        <v>180</v>
      </c>
      <c r="E8" s="4" t="str">
        <f>VLOOKUP(A8,HOP!A:L,12,0)</f>
        <v>180.00</v>
      </c>
      <c r="F8" s="4" t="str">
        <f>VLOOKUP(A8,HOP!A:C,3,0)</f>
        <v>3233602</v>
      </c>
      <c r="G8" s="4">
        <f t="shared" si="0"/>
        <v>0</v>
      </c>
      <c r="H8" s="4" t="str">
        <f t="shared" si="1"/>
        <v>,3233602</v>
      </c>
      <c r="I8" s="4" t="str">
        <f>VLOOKUP(A8,HOP!A:U,21,0)</f>
        <v>直连</v>
      </c>
    </row>
    <row r="9" s="4" customFormat="1" spans="1:9">
      <c r="A9" s="5">
        <v>999223768293451</v>
      </c>
      <c r="B9" s="6">
        <v>45040</v>
      </c>
      <c r="C9" s="6">
        <v>45041</v>
      </c>
      <c r="D9" s="4">
        <v>320</v>
      </c>
      <c r="E9" s="4" t="str">
        <f>VLOOKUP(A9,HOP!A:L,12,0)</f>
        <v>320.00</v>
      </c>
      <c r="F9" s="4" t="str">
        <f>VLOOKUP(A9,HOP!A:C,3,0)</f>
        <v>3264371</v>
      </c>
      <c r="G9" s="4">
        <f t="shared" si="0"/>
        <v>0</v>
      </c>
      <c r="H9" s="4" t="str">
        <f t="shared" si="1"/>
        <v>,3264371</v>
      </c>
      <c r="I9" s="4" t="str">
        <f>VLOOKUP(A9,HOP!A:U,21,0)</f>
        <v>直采</v>
      </c>
    </row>
    <row r="10" s="4" customFormat="1" spans="1:9">
      <c r="A10" s="5">
        <v>999223806341193</v>
      </c>
      <c r="B10" s="6">
        <v>45039</v>
      </c>
      <c r="C10" s="6">
        <v>45041</v>
      </c>
      <c r="D10" s="4">
        <v>64</v>
      </c>
      <c r="E10" s="4" t="str">
        <f>VLOOKUP(A10,HOP!A:L,12,0)</f>
        <v>64.00</v>
      </c>
      <c r="F10" s="4" t="str">
        <f>VLOOKUP(A10,HOP!A:C,3,0)</f>
        <v>3276514</v>
      </c>
      <c r="G10" s="4">
        <f t="shared" si="0"/>
        <v>0</v>
      </c>
      <c r="H10" s="4" t="str">
        <f t="shared" si="1"/>
        <v>,3276514</v>
      </c>
      <c r="I10" s="4" t="str">
        <f>VLOOKUP(A10,HOP!A:U,21,0)</f>
        <v>直连</v>
      </c>
    </row>
    <row r="11" s="4" customFormat="1" spans="1:9">
      <c r="A11" s="5">
        <v>999223829905347</v>
      </c>
      <c r="B11" s="6">
        <v>45040</v>
      </c>
      <c r="C11" s="6">
        <v>45041</v>
      </c>
      <c r="D11" s="4">
        <v>40</v>
      </c>
      <c r="E11" s="4" t="str">
        <f>VLOOKUP(A11,HOP!A:L,12,0)</f>
        <v>40.00</v>
      </c>
      <c r="F11" s="4" t="str">
        <f>VLOOKUP(A11,HOP!A:C,3,0)</f>
        <v>3283634</v>
      </c>
      <c r="G11" s="4">
        <f t="shared" si="0"/>
        <v>0</v>
      </c>
      <c r="H11" s="4" t="str">
        <f t="shared" si="1"/>
        <v>,3283634</v>
      </c>
      <c r="I11" s="4" t="str">
        <f>VLOOKUP(A11,HOP!A:U,21,0)</f>
        <v>直连</v>
      </c>
    </row>
    <row r="13" spans="4:4">
      <c r="D13" s="4">
        <f>SUM(D2:D12)</f>
        <v>2491</v>
      </c>
    </row>
    <row r="14" spans="4:4">
      <c r="D14" s="4" t="s">
        <v>86</v>
      </c>
    </row>
    <row r="15" spans="1:4">
      <c r="A15" s="4" t="s">
        <v>87</v>
      </c>
      <c r="C15" s="4">
        <v>859</v>
      </c>
      <c r="D15" s="4">
        <v>6743.02</v>
      </c>
    </row>
    <row r="16" spans="1:4">
      <c r="A16" s="4" t="s">
        <v>88</v>
      </c>
      <c r="C16" s="4">
        <v>1632</v>
      </c>
      <c r="D16" s="4">
        <v>12810.96</v>
      </c>
    </row>
    <row r="17" spans="1:4">
      <c r="A17" s="4" t="s">
        <v>89</v>
      </c>
      <c r="C17" s="4">
        <f>SUM(C15:C16)</f>
        <v>2491</v>
      </c>
      <c r="D17" s="4">
        <f>SUM(D15:D16)</f>
        <v>19553.98</v>
      </c>
    </row>
    <row r="18" spans="1:1">
      <c r="A18" s="4" t="s">
        <v>90</v>
      </c>
    </row>
  </sheetData>
  <autoFilter ref="A1:X11">
    <extLst/>
  </autoFilter>
  <conditionalFormatting sqref="A1:A18 A20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D16" sqref="D1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  <c r="V1" s="2" t="s">
        <v>109</v>
      </c>
    </row>
    <row r="2" s="1" customFormat="1" spans="1:22">
      <c r="A2" s="3">
        <v>999223829905347</v>
      </c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110</v>
      </c>
      <c r="G2" s="1" t="s">
        <v>114</v>
      </c>
      <c r="H2" s="1" t="s">
        <v>115</v>
      </c>
      <c r="I2" s="1" t="s">
        <v>116</v>
      </c>
      <c r="J2" s="1" t="s">
        <v>30</v>
      </c>
      <c r="K2" s="1" t="s">
        <v>117</v>
      </c>
      <c r="L2" s="1" t="s">
        <v>117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  <c r="U2" s="1" t="s">
        <v>125</v>
      </c>
      <c r="V2" s="1" t="s">
        <v>126</v>
      </c>
    </row>
    <row r="3" s="1" customFormat="1" spans="1:22">
      <c r="A3" s="3">
        <v>999223806341193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127</v>
      </c>
      <c r="G3" s="1" t="s">
        <v>114</v>
      </c>
      <c r="H3" s="1" t="s">
        <v>115</v>
      </c>
      <c r="I3" s="1" t="s">
        <v>131</v>
      </c>
      <c r="J3" s="1" t="s">
        <v>30</v>
      </c>
      <c r="K3" s="1" t="s">
        <v>132</v>
      </c>
      <c r="L3" s="1" t="s">
        <v>132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133</v>
      </c>
      <c r="S3" s="1" t="s">
        <v>123</v>
      </c>
      <c r="T3" s="1" t="s">
        <v>124</v>
      </c>
      <c r="U3" s="1" t="s">
        <v>125</v>
      </c>
      <c r="V3" s="1" t="s">
        <v>134</v>
      </c>
    </row>
    <row r="4" s="1" customFormat="1" spans="1:22">
      <c r="A4" s="3">
        <v>999223768293451</v>
      </c>
      <c r="B4" s="1" t="s">
        <v>135</v>
      </c>
      <c r="C4" s="1" t="s">
        <v>136</v>
      </c>
      <c r="D4" s="1" t="s">
        <v>137</v>
      </c>
      <c r="E4" s="1" t="s">
        <v>138</v>
      </c>
      <c r="F4" s="1" t="s">
        <v>110</v>
      </c>
      <c r="G4" s="1" t="s">
        <v>114</v>
      </c>
      <c r="H4" s="1" t="s">
        <v>115</v>
      </c>
      <c r="I4" s="1" t="s">
        <v>139</v>
      </c>
      <c r="J4" s="1" t="s">
        <v>30</v>
      </c>
      <c r="K4" s="1" t="s">
        <v>140</v>
      </c>
      <c r="L4" s="1" t="s">
        <v>140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121</v>
      </c>
      <c r="R4" s="1" t="s">
        <v>141</v>
      </c>
      <c r="S4" s="1" t="s">
        <v>123</v>
      </c>
      <c r="T4" s="1" t="s">
        <v>124</v>
      </c>
      <c r="U4" s="1" t="s">
        <v>142</v>
      </c>
      <c r="V4" s="1" t="s">
        <v>126</v>
      </c>
    </row>
    <row r="5" s="1" customFormat="1" spans="1:22">
      <c r="A5" s="3">
        <v>999223685038410</v>
      </c>
      <c r="B5" s="1" t="s">
        <v>143</v>
      </c>
      <c r="C5" s="1" t="s">
        <v>144</v>
      </c>
      <c r="D5" s="1" t="s">
        <v>145</v>
      </c>
      <c r="E5" s="1" t="s">
        <v>146</v>
      </c>
      <c r="F5" s="1" t="s">
        <v>127</v>
      </c>
      <c r="G5" s="1" t="s">
        <v>114</v>
      </c>
      <c r="H5" s="1" t="s">
        <v>115</v>
      </c>
      <c r="I5" s="1" t="s">
        <v>147</v>
      </c>
      <c r="J5" s="1" t="s">
        <v>30</v>
      </c>
      <c r="K5" s="1" t="s">
        <v>148</v>
      </c>
      <c r="L5" s="1" t="s">
        <v>148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121</v>
      </c>
      <c r="R5" s="1" t="s">
        <v>149</v>
      </c>
      <c r="S5" s="1" t="s">
        <v>123</v>
      </c>
      <c r="T5" s="1" t="s">
        <v>124</v>
      </c>
      <c r="U5" s="1" t="s">
        <v>125</v>
      </c>
      <c r="V5" s="1" t="s">
        <v>134</v>
      </c>
    </row>
    <row r="6" s="1" customFormat="1" spans="1:22">
      <c r="A6" s="3">
        <v>999223639367614</v>
      </c>
      <c r="B6" s="1" t="s">
        <v>150</v>
      </c>
      <c r="C6" s="1" t="s">
        <v>151</v>
      </c>
      <c r="D6" s="1" t="s">
        <v>152</v>
      </c>
      <c r="E6" s="1" t="s">
        <v>153</v>
      </c>
      <c r="F6" s="1" t="s">
        <v>135</v>
      </c>
      <c r="G6" s="1" t="s">
        <v>114</v>
      </c>
      <c r="H6" s="1" t="s">
        <v>115</v>
      </c>
      <c r="I6" s="1" t="s">
        <v>154</v>
      </c>
      <c r="J6" s="1" t="s">
        <v>30</v>
      </c>
      <c r="K6" s="1" t="s">
        <v>155</v>
      </c>
      <c r="L6" s="1" t="s">
        <v>155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121</v>
      </c>
      <c r="R6" s="1" t="s">
        <v>156</v>
      </c>
      <c r="S6" s="1" t="s">
        <v>123</v>
      </c>
      <c r="T6" s="1" t="s">
        <v>124</v>
      </c>
      <c r="U6" s="1" t="s">
        <v>125</v>
      </c>
      <c r="V6" s="1" t="s">
        <v>157</v>
      </c>
    </row>
    <row r="7" s="1" customFormat="1" spans="1:22">
      <c r="A7" s="3">
        <v>999223558162228</v>
      </c>
      <c r="B7" s="1" t="s">
        <v>158</v>
      </c>
      <c r="C7" s="1" t="s">
        <v>159</v>
      </c>
      <c r="D7" s="1" t="s">
        <v>160</v>
      </c>
      <c r="E7" s="1" t="s">
        <v>161</v>
      </c>
      <c r="F7" s="1" t="s">
        <v>162</v>
      </c>
      <c r="G7" s="1" t="s">
        <v>114</v>
      </c>
      <c r="H7" s="1" t="s">
        <v>115</v>
      </c>
      <c r="I7" s="1" t="s">
        <v>163</v>
      </c>
      <c r="J7" s="1" t="s">
        <v>30</v>
      </c>
      <c r="K7" s="1" t="s">
        <v>164</v>
      </c>
      <c r="L7" s="1" t="s">
        <v>164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121</v>
      </c>
      <c r="R7" s="1" t="s">
        <v>165</v>
      </c>
      <c r="S7" s="1" t="s">
        <v>123</v>
      </c>
      <c r="T7" s="1" t="s">
        <v>124</v>
      </c>
      <c r="U7" s="1" t="s">
        <v>142</v>
      </c>
      <c r="V7" s="1" t="s">
        <v>134</v>
      </c>
    </row>
    <row r="8" s="1" customFormat="1" spans="1:22">
      <c r="A8" s="3">
        <v>999223275248072</v>
      </c>
      <c r="B8" s="1" t="s">
        <v>166</v>
      </c>
      <c r="C8" s="1" t="s">
        <v>167</v>
      </c>
      <c r="D8" s="1" t="s">
        <v>168</v>
      </c>
      <c r="E8" s="1" t="s">
        <v>169</v>
      </c>
      <c r="F8" s="1" t="s">
        <v>127</v>
      </c>
      <c r="G8" s="1" t="s">
        <v>114</v>
      </c>
      <c r="H8" s="1" t="s">
        <v>115</v>
      </c>
      <c r="I8" s="1" t="s">
        <v>170</v>
      </c>
      <c r="J8" s="1" t="s">
        <v>30</v>
      </c>
      <c r="K8" s="1" t="s">
        <v>171</v>
      </c>
      <c r="L8" s="1" t="s">
        <v>171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172</v>
      </c>
      <c r="S8" s="1" t="s">
        <v>123</v>
      </c>
      <c r="T8" s="1" t="s">
        <v>124</v>
      </c>
      <c r="U8" s="1" t="s">
        <v>142</v>
      </c>
      <c r="V8" s="1" t="s">
        <v>126</v>
      </c>
    </row>
    <row r="9" s="1" customFormat="1" spans="1:22">
      <c r="A9" s="3">
        <v>999223028837041</v>
      </c>
      <c r="B9" s="1" t="s">
        <v>173</v>
      </c>
      <c r="C9" s="1" t="s">
        <v>174</v>
      </c>
      <c r="D9" s="1" t="s">
        <v>175</v>
      </c>
      <c r="E9" s="1" t="s">
        <v>176</v>
      </c>
      <c r="F9" s="1" t="s">
        <v>135</v>
      </c>
      <c r="G9" s="1" t="s">
        <v>114</v>
      </c>
      <c r="H9" s="1" t="s">
        <v>115</v>
      </c>
      <c r="I9" s="1" t="s">
        <v>177</v>
      </c>
      <c r="J9" s="1" t="s">
        <v>30</v>
      </c>
      <c r="K9" s="1" t="s">
        <v>178</v>
      </c>
      <c r="L9" s="1" t="s">
        <v>178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121</v>
      </c>
      <c r="R9" s="1" t="s">
        <v>179</v>
      </c>
      <c r="S9" s="1" t="s">
        <v>123</v>
      </c>
      <c r="T9" s="1" t="s">
        <v>124</v>
      </c>
      <c r="U9" s="1" t="s">
        <v>142</v>
      </c>
      <c r="V9" s="1" t="s">
        <v>134</v>
      </c>
    </row>
    <row r="10" s="1" customFormat="1" spans="1:22">
      <c r="A10" s="3">
        <v>999222071834964</v>
      </c>
      <c r="B10" s="1" t="s">
        <v>180</v>
      </c>
      <c r="C10" s="1" t="s">
        <v>181</v>
      </c>
      <c r="D10" s="1" t="s">
        <v>182</v>
      </c>
      <c r="E10" s="1" t="s">
        <v>183</v>
      </c>
      <c r="F10" s="1" t="s">
        <v>127</v>
      </c>
      <c r="G10" s="1" t="s">
        <v>114</v>
      </c>
      <c r="H10" s="1" t="s">
        <v>115</v>
      </c>
      <c r="I10" s="1" t="s">
        <v>184</v>
      </c>
      <c r="J10" s="1" t="s">
        <v>30</v>
      </c>
      <c r="K10" s="1" t="s">
        <v>185</v>
      </c>
      <c r="L10" s="1" t="s">
        <v>185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121</v>
      </c>
      <c r="R10" s="1" t="s">
        <v>186</v>
      </c>
      <c r="S10" s="1" t="s">
        <v>123</v>
      </c>
      <c r="T10" s="1" t="s">
        <v>124</v>
      </c>
      <c r="U10" s="1" t="s">
        <v>125</v>
      </c>
      <c r="V10" s="1" t="s">
        <v>126</v>
      </c>
    </row>
    <row r="11" s="1" customFormat="1" spans="1:22">
      <c r="A11" s="3">
        <v>21893679112</v>
      </c>
      <c r="B11" s="1" t="s">
        <v>187</v>
      </c>
      <c r="C11" s="1" t="s">
        <v>188</v>
      </c>
      <c r="D11" s="1" t="s">
        <v>175</v>
      </c>
      <c r="E11" s="1" t="s">
        <v>189</v>
      </c>
      <c r="F11" s="1" t="s">
        <v>135</v>
      </c>
      <c r="G11" s="1" t="s">
        <v>114</v>
      </c>
      <c r="H11" s="1" t="s">
        <v>115</v>
      </c>
      <c r="I11" s="1" t="s">
        <v>190</v>
      </c>
      <c r="J11" s="1" t="s">
        <v>30</v>
      </c>
      <c r="K11" s="1" t="s">
        <v>191</v>
      </c>
      <c r="L11" s="1" t="s">
        <v>191</v>
      </c>
      <c r="M11" s="1" t="s">
        <v>118</v>
      </c>
      <c r="N11" s="1" t="s">
        <v>118</v>
      </c>
      <c r="O11" s="1" t="s">
        <v>119</v>
      </c>
      <c r="P11" s="1" t="s">
        <v>120</v>
      </c>
      <c r="Q11" s="1" t="s">
        <v>121</v>
      </c>
      <c r="R11" s="1" t="s">
        <v>192</v>
      </c>
      <c r="S11" s="1" t="s">
        <v>123</v>
      </c>
      <c r="T11" s="1" t="s">
        <v>124</v>
      </c>
      <c r="U11" s="1" t="s">
        <v>125</v>
      </c>
      <c r="V11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2023-04-28T01:10:26Z</dcterms:created>
  <dcterms:modified xsi:type="dcterms:W3CDTF">2023-04-28T01:29:38Z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8840A3C8943F48D2B1A2CF5FE2AC47BF_12</vt:lpwstr>
  </property>
</Properties>
</file>