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<sst xmlns="http://schemas.openxmlformats.org/spreadsheetml/2006/main" count="331" uniqueCount="146">
  <si>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</si>
  <si>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</si>
  <si>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</si>
  <si>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</si>
  <si>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</si>
  <si>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</si>
  <si>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</si>
  <si>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</si>
  <si>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</si>
  <si>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</si>
  <si>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</si>
  <si>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</si>
  <si>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</si>
  <si>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</si>
  <si>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</si>
  <si>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</si>
  <si>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</si>
  <si>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</si>
  <si>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</si>
  <si>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</si>
  <si>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</si>
  <si>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</si>
  <si>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</si>
  <si>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</si>
  <si>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</si>
  <si>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999223384572941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</si>
  <si>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</si>
  <si>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</si>
  <si>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</si>
  <si>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</si>
  <si>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</si>
  <si>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Zhang/Xukun</t>
  </si>
  <si>
    <t>CA363230505CNY</t>
  </si>
  <si>
    <t>未提现</t>
  </si>
  <si>
    <t>携程开票</t>
  </si>
  <si>
    <t xml:space="preserve">3177908	</t>
  </si>
  <si>
    <t xml:space="preserve">	</t>
  </si>
  <si>
    <t xml:space="preserve">999223628669915	</t>
  </si>
  <si>
    <t>[珠海]珠海横琴星乐度露营小镇(67324563)</t>
  </si>
  <si>
    <t>标准双床房&lt;双人入住&gt;&lt;内宾&gt;&lt;预付&gt;&lt;无早&gt;</t>
  </si>
  <si>
    <t>林慧琪</t>
  </si>
  <si>
    <t xml:space="preserve">3222638	</t>
  </si>
  <si>
    <t>取消</t>
  </si>
  <si>
    <t xml:space="preserve">999223698620449	</t>
  </si>
  <si>
    <t>[广州]广州阳光酒店(9848021)</t>
  </si>
  <si>
    <t>高级大床房&lt;双人入住&gt;&lt;内宾&gt;&lt;预付&gt;&lt;无早&gt;</t>
  </si>
  <si>
    <t>骆秋娴</t>
  </si>
  <si>
    <t xml:space="preserve">3238174	</t>
  </si>
  <si>
    <t xml:space="preserve">999223713316292	</t>
  </si>
  <si>
    <t>袁则,顾彭荣</t>
  </si>
  <si>
    <t xml:space="preserve">3242910	</t>
  </si>
  <si>
    <t xml:space="preserve">999223722237134	</t>
  </si>
  <si>
    <t>[梅州]梅州白天鹅迎宾馆(100697959)</t>
  </si>
  <si>
    <t>商务江景大床房&lt;超值特惠&gt;&lt;双人入住&gt;&lt;日历房套餐高价值&gt;&lt;单早&gt;&lt;新酒店礼盒&gt;</t>
  </si>
  <si>
    <t>马瑞</t>
  </si>
  <si>
    <t xml:space="preserve">999223728302714	</t>
  </si>
  <si>
    <t>魏有伟,罗国辉</t>
  </si>
  <si>
    <t xml:space="preserve">999223731722376	</t>
  </si>
  <si>
    <t>[梅州]梅州麓湖山酒店(67856423)</t>
  </si>
  <si>
    <t>豪华大床房&lt;双人入住&gt;&lt;升级特惠&gt;&lt;双早&gt;&lt;新高价值日历房套餐&gt;&lt;新酒店礼盒&gt;</t>
  </si>
  <si>
    <t>宁春宜,罗文瑞</t>
  </si>
  <si>
    <t xml:space="preserve">2326716	</t>
  </si>
  <si>
    <t xml:space="preserve">999223733081918	</t>
  </si>
  <si>
    <t>[香港]旺角荟贤居(Lodgewood by Nina Hospitality (3486069)</t>
  </si>
  <si>
    <t>w.客房&lt;双人入住&gt;&lt;内宾&gt;&lt;预付&gt;&lt;无早&gt;</t>
  </si>
  <si>
    <t>MIAO/YU</t>
  </si>
  <si>
    <t xml:space="preserve">3246053	</t>
  </si>
  <si>
    <t xml:space="preserve">DEB230419115938669	</t>
  </si>
  <si>
    <t xml:space="preserve">999223742496050	</t>
  </si>
  <si>
    <t>[广州]广州珀丽酒店(9826184)</t>
  </si>
  <si>
    <t>豪华双床房&lt;双人入住&gt;&lt;内宾&gt;&lt;预付&gt;&lt;双早&gt;</t>
  </si>
  <si>
    <t>龙权明,龙权新</t>
  </si>
  <si>
    <t xml:space="preserve">3253990	</t>
  </si>
  <si>
    <t xml:space="preserve">999223744320826	</t>
  </si>
  <si>
    <t>行政双床房&lt;双人入住&gt;&lt;内宾&gt;&lt;预付&gt;&lt;双早&gt;</t>
  </si>
  <si>
    <t>关志安</t>
  </si>
  <si>
    <t xml:space="preserve">3254663	</t>
  </si>
  <si>
    <t>，</t>
  </si>
  <si>
    <t>999223722237134</t>
  </si>
  <si>
    <t>202304181643150068</t>
  </si>
  <si>
    <t>999223731722376</t>
  </si>
  <si>
    <t>202304190947310025</t>
  </si>
  <si>
    <t>A230505101905481</t>
  </si>
  <si>
    <t>A230505102234481</t>
  </si>
  <si>
    <t>房集：i230505101828 1140元</t>
  </si>
  <si>
    <t>CNY / HKD 当前参考汇率: 1.135032269</t>
  </si>
  <si>
    <t>总计：7223.08 CNY/
8198.43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</si>
  <si>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</si>
  <si>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</si>
  <si>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</si>
  <si>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</si>
  <si>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</si>
  <si>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</si>
  <si>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</si>
  <si>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</si>
  <si>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</si>
  <si>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</si>
  <si>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</si>
  <si>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</si>
  <si>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</si>
  <si>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</si>
  <si>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</si>
  <si>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</si>
  <si>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</si>
  <si>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</si>
  <si>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</si>
  <si>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</si>
  <si>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3254663</t>
  </si>
  <si>
    <t>广州珀丽酒店</t>
  </si>
  <si>
    <t>2023-04-20</t>
  </si>
  <si>
    <t>退房日周结</t>
  </si>
  <si>
    <t>444.40</t>
  </si>
  <si>
    <t>RMB</t>
  </si>
  <si>
    <t>0</t>
  </si>
  <si>
    <t>0.00</t>
  </si>
  <si>
    <t>携程国内直连(DD)</t>
  </si>
  <si>
    <t>01.011249</t>
  </si>
  <si>
    <t>2023-04-19 21:14:22</t>
  </si>
  <si>
    <t>否</t>
  </si>
  <si>
    <t>汇智国际旅游发展有限公司</t>
  </si>
  <si>
    <t>直连</t>
  </si>
  <si>
    <t>中国</t>
  </si>
  <si>
    <t>3253990</t>
  </si>
  <si>
    <t>775.68</t>
  </si>
  <si>
    <t>2023-04-19 19:13:07</t>
  </si>
  <si>
    <t>3246053</t>
  </si>
  <si>
    <t>旺角荟贤居</t>
  </si>
  <si>
    <t>MIAO YU</t>
  </si>
  <si>
    <t>1721.04</t>
  </si>
  <si>
    <t>2023-04-19 11:59:40</t>
  </si>
  <si>
    <t>2023-04-18</t>
  </si>
  <si>
    <t>3242910</t>
  </si>
  <si>
    <t>广州阳光酒店</t>
  </si>
  <si>
    <t>1074.64</t>
  </si>
  <si>
    <t>2023-04-18 04:14:25</t>
  </si>
  <si>
    <t>2023-04-17</t>
  </si>
  <si>
    <t>3238174</t>
  </si>
  <si>
    <t>537.32</t>
  </si>
  <si>
    <t>2023-04-17 11:57:15</t>
  </si>
  <si>
    <t>2023-03-28</t>
  </si>
  <si>
    <t>3177908</t>
  </si>
  <si>
    <t>香港富荟旺角酒店</t>
  </si>
  <si>
    <t>Zhang Xukun</t>
  </si>
  <si>
    <t>1530.00</t>
  </si>
  <si>
    <t>2023-03-29 23:41:22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</si>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</sst>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95250</xdr:colOff>
      <xdr:row>56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8680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45034</v>
      </c>
      <c r="G2" s="6">
        <v>45036</v>
      </c>
      <c r="H2" s="4">
        <v>1</v>
      </c>
      <c r="I2" s="4">
        <v>2</v>
      </c>
      <c r="J2" s="4">
        <v>2</v>
      </c>
      <c r="K2" s="4" t="s">
        <v>30</v>
      </c>
      <c r="L2" s="4">
        <v>1530</v>
      </c>
      <c r="M2" s="4">
        <v>1530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45051</v>
      </c>
      <c r="T2" s="4" t="s">
        <v>34</v>
      </c>
      <c r="U2" s="4">
        <v>1530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45035</v>
      </c>
      <c r="G3" s="6">
        <v>45036</v>
      </c>
      <c r="H3" s="4">
        <v>1</v>
      </c>
      <c r="I3" s="4">
        <v>1</v>
      </c>
      <c r="J3" s="4">
        <v>1</v>
      </c>
      <c r="K3" s="4" t="s">
        <v>30</v>
      </c>
      <c r="L3" s="4">
        <v>256.54</v>
      </c>
      <c r="M3" s="4">
        <v>256.54</v>
      </c>
      <c r="N3" s="4" t="s">
        <v>40</v>
      </c>
      <c r="O3" s="4" t="s">
        <v>32</v>
      </c>
      <c r="P3" s="4" t="s">
        <v>33</v>
      </c>
      <c r="Q3" s="4">
        <v>0</v>
      </c>
      <c r="R3" s="7">
        <v>45029</v>
      </c>
      <c r="S3" s="6">
        <v>45051</v>
      </c>
      <c r="T3" s="4" t="s">
        <v>34</v>
      </c>
      <c r="U3" s="4">
        <v>256.54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45035</v>
      </c>
      <c r="G4" s="6">
        <v>45036</v>
      </c>
      <c r="H4" s="4">
        <v>1</v>
      </c>
      <c r="I4" s="4">
        <v>1</v>
      </c>
      <c r="J4" s="4">
        <v>1</v>
      </c>
      <c r="K4" s="4" t="s">
        <v>30</v>
      </c>
      <c r="L4" s="4">
        <v>-256.54</v>
      </c>
      <c r="M4" s="4">
        <v>-256.54</v>
      </c>
      <c r="N4" s="4" t="s">
        <v>40</v>
      </c>
      <c r="O4" s="4" t="s">
        <v>32</v>
      </c>
      <c r="P4" s="4" t="s">
        <v>33</v>
      </c>
      <c r="Q4" s="4">
        <v>0</v>
      </c>
      <c r="R4" s="7">
        <v>45029</v>
      </c>
      <c r="S4" s="6">
        <v>45051</v>
      </c>
      <c r="T4" s="4" t="s">
        <v>34</v>
      </c>
      <c r="U4" s="4">
        <v>-256.54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45035</v>
      </c>
      <c r="G5" s="6">
        <v>45036</v>
      </c>
      <c r="H5" s="4">
        <v>1</v>
      </c>
      <c r="I5" s="4">
        <v>1</v>
      </c>
      <c r="J5" s="4">
        <v>1</v>
      </c>
      <c r="K5" s="4" t="s">
        <v>30</v>
      </c>
      <c r="L5" s="4">
        <v>537.32</v>
      </c>
      <c r="M5" s="4">
        <v>537.32</v>
      </c>
      <c r="N5" s="4" t="s">
        <v>46</v>
      </c>
      <c r="O5" s="4" t="s">
        <v>32</v>
      </c>
      <c r="P5" s="4" t="s">
        <v>33</v>
      </c>
      <c r="Q5" s="4">
        <v>0</v>
      </c>
      <c r="R5" s="7">
        <v>45033</v>
      </c>
      <c r="S5" s="6">
        <v>45051</v>
      </c>
      <c r="T5" s="4" t="s">
        <v>34</v>
      </c>
      <c r="U5" s="4">
        <v>537.32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45035</v>
      </c>
      <c r="G6" s="6">
        <v>45036</v>
      </c>
      <c r="H6" s="4">
        <v>2</v>
      </c>
      <c r="I6" s="4">
        <v>1</v>
      </c>
      <c r="J6" s="4">
        <v>2</v>
      </c>
      <c r="K6" s="4" t="s">
        <v>30</v>
      </c>
      <c r="L6" s="4">
        <v>1074.64</v>
      </c>
      <c r="M6" s="4">
        <v>1074.64</v>
      </c>
      <c r="N6" s="4" t="s">
        <v>49</v>
      </c>
      <c r="O6" s="4" t="s">
        <v>32</v>
      </c>
      <c r="P6" s="4" t="s">
        <v>33</v>
      </c>
      <c r="Q6" s="4">
        <v>0</v>
      </c>
      <c r="R6" s="7">
        <v>45034</v>
      </c>
      <c r="S6" s="6">
        <v>45051</v>
      </c>
      <c r="T6" s="4" t="s">
        <v>34</v>
      </c>
      <c r="U6" s="4">
        <v>1074.64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45035</v>
      </c>
      <c r="G7" s="6">
        <v>45036</v>
      </c>
      <c r="H7" s="4">
        <v>1</v>
      </c>
      <c r="I7" s="4">
        <v>1</v>
      </c>
      <c r="J7" s="4">
        <v>1</v>
      </c>
      <c r="K7" s="4" t="s">
        <v>30</v>
      </c>
      <c r="L7" s="4">
        <v>336</v>
      </c>
      <c r="M7" s="4">
        <v>336</v>
      </c>
      <c r="N7" s="4" t="s">
        <v>54</v>
      </c>
      <c r="O7" s="4" t="s">
        <v>32</v>
      </c>
      <c r="P7" s="4" t="s">
        <v>33</v>
      </c>
      <c r="Q7" s="4">
        <v>0</v>
      </c>
      <c r="R7" s="7">
        <v>45034</v>
      </c>
      <c r="S7" s="6">
        <v>45051</v>
      </c>
      <c r="T7" s="4" t="s">
        <v>34</v>
      </c>
      <c r="U7" s="4">
        <v>336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45035</v>
      </c>
      <c r="G8" s="6">
        <v>45036</v>
      </c>
      <c r="H8" s="4">
        <v>2</v>
      </c>
      <c r="I8" s="4">
        <v>1</v>
      </c>
      <c r="J8" s="4">
        <v>2</v>
      </c>
      <c r="K8" s="4" t="s">
        <v>30</v>
      </c>
      <c r="L8" s="4">
        <v>672</v>
      </c>
      <c r="M8" s="4">
        <v>672</v>
      </c>
      <c r="N8" s="4" t="s">
        <v>56</v>
      </c>
      <c r="O8" s="4" t="s">
        <v>32</v>
      </c>
      <c r="P8" s="4" t="s">
        <v>33</v>
      </c>
      <c r="Q8" s="4">
        <v>0</v>
      </c>
      <c r="R8" s="7">
        <v>45034</v>
      </c>
      <c r="S8" s="6">
        <v>45051</v>
      </c>
      <c r="T8" s="4" t="s">
        <v>34</v>
      </c>
      <c r="U8" s="4">
        <v>672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45035</v>
      </c>
      <c r="G9" s="6">
        <v>45036</v>
      </c>
      <c r="H9" s="4">
        <v>2</v>
      </c>
      <c r="I9" s="4">
        <v>1</v>
      </c>
      <c r="J9" s="4">
        <v>2</v>
      </c>
      <c r="K9" s="4" t="s">
        <v>30</v>
      </c>
      <c r="L9" s="4">
        <v>804</v>
      </c>
      <c r="M9" s="4">
        <v>804</v>
      </c>
      <c r="N9" s="4" t="s">
        <v>60</v>
      </c>
      <c r="O9" s="4" t="s">
        <v>32</v>
      </c>
      <c r="P9" s="4" t="s">
        <v>33</v>
      </c>
      <c r="Q9" s="4">
        <v>0</v>
      </c>
      <c r="R9" s="7">
        <v>45035</v>
      </c>
      <c r="S9" s="6">
        <v>45051</v>
      </c>
      <c r="T9" s="4" t="s">
        <v>34</v>
      </c>
      <c r="U9" s="4">
        <v>804</v>
      </c>
      <c r="V9" s="4">
        <v>0</v>
      </c>
      <c r="W9" s="4">
        <v>0</v>
      </c>
      <c r="X9" s="4" t="s">
        <v>36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45035</v>
      </c>
      <c r="G10" s="6">
        <v>45036</v>
      </c>
      <c r="H10" s="4">
        <v>1</v>
      </c>
      <c r="I10" s="4">
        <v>1</v>
      </c>
      <c r="J10" s="4">
        <v>1</v>
      </c>
      <c r="K10" s="4" t="s">
        <v>30</v>
      </c>
      <c r="L10" s="4">
        <v>1721.04</v>
      </c>
      <c r="M10" s="4">
        <v>1721.04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45035</v>
      </c>
      <c r="S10" s="6">
        <v>45051</v>
      </c>
      <c r="T10" s="4" t="s">
        <v>34</v>
      </c>
      <c r="U10" s="4">
        <v>1721.04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55</v>
      </c>
      <c r="B11" s="4" t="s">
        <v>26</v>
      </c>
      <c r="C11" s="4" t="s">
        <v>42</v>
      </c>
      <c r="D11" s="4" t="s">
        <v>52</v>
      </c>
      <c r="E11" s="4" t="s">
        <v>53</v>
      </c>
      <c r="F11" s="6">
        <v>45035</v>
      </c>
      <c r="G11" s="6">
        <v>45036</v>
      </c>
      <c r="H11" s="4">
        <v>2</v>
      </c>
      <c r="I11" s="4">
        <v>1</v>
      </c>
      <c r="J11" s="4">
        <v>2</v>
      </c>
      <c r="K11" s="4" t="s">
        <v>30</v>
      </c>
      <c r="L11" s="4">
        <v>-672</v>
      </c>
      <c r="M11" s="4">
        <v>-672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45034</v>
      </c>
      <c r="S11" s="6">
        <v>45051</v>
      </c>
      <c r="T11" s="4" t="s">
        <v>34</v>
      </c>
      <c r="U11" s="4">
        <v>-672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45035</v>
      </c>
      <c r="G12" s="6">
        <v>45036</v>
      </c>
      <c r="H12" s="4">
        <v>2</v>
      </c>
      <c r="I12" s="4">
        <v>1</v>
      </c>
      <c r="J12" s="4">
        <v>2</v>
      </c>
      <c r="K12" s="4" t="s">
        <v>30</v>
      </c>
      <c r="L12" s="4">
        <v>775.68</v>
      </c>
      <c r="M12" s="4">
        <v>775.68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45035</v>
      </c>
      <c r="S12" s="6">
        <v>45051</v>
      </c>
      <c r="T12" s="4" t="s">
        <v>34</v>
      </c>
      <c r="U12" s="4">
        <v>775.68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69</v>
      </c>
      <c r="E13" s="4" t="s">
        <v>74</v>
      </c>
      <c r="F13" s="6">
        <v>45035</v>
      </c>
      <c r="G13" s="6">
        <v>45036</v>
      </c>
      <c r="H13" s="4">
        <v>1</v>
      </c>
      <c r="I13" s="4">
        <v>1</v>
      </c>
      <c r="J13" s="4">
        <v>1</v>
      </c>
      <c r="K13" s="4" t="s">
        <v>30</v>
      </c>
      <c r="L13" s="4">
        <v>444.4</v>
      </c>
      <c r="M13" s="4">
        <v>444.4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45035</v>
      </c>
      <c r="S13" s="6">
        <v>45051</v>
      </c>
      <c r="T13" s="4" t="s">
        <v>34</v>
      </c>
      <c r="U13" s="4">
        <v>444.4</v>
      </c>
      <c r="V13" s="4">
        <v>0</v>
      </c>
      <c r="W13" s="4">
        <v>0</v>
      </c>
      <c r="X13" s="4" t="s">
        <v>76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8" sqref="A18:D2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999223384572941</v>
      </c>
      <c r="B2" s="6">
        <v>45034</v>
      </c>
      <c r="C2" s="6">
        <v>45036</v>
      </c>
      <c r="D2" s="4">
        <v>1530</v>
      </c>
      <c r="E2" s="4" t="str">
        <f>VLOOKUP(A2,HOP!A:L,12,0)</f>
        <v>1530.00</v>
      </c>
      <c r="F2" s="4" t="str">
        <f>VLOOKUP(A2,HOP!A:C,3,0)</f>
        <v>3177908</v>
      </c>
      <c r="G2" s="4">
        <f>D2-E2</f>
        <v>0</v>
      </c>
      <c r="H2" s="4" t="str">
        <f>$H$1&amp;F2</f>
        <v>，3177908</v>
      </c>
      <c r="I2" s="4" t="str">
        <f>VLOOKUP(A2,HOP!A:U,21,0)</f>
        <v>直采</v>
      </c>
    </row>
    <row r="3" s="4" customFormat="1" hidden="1" spans="1:9">
      <c r="A3" s="5">
        <v>999223628669915</v>
      </c>
      <c r="B3" s="6">
        <v>45035</v>
      </c>
      <c r="C3" s="6">
        <v>45036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VLOOKUP(A3,HOP!A:U,21,0)</f>
        <v>#N/A</v>
      </c>
    </row>
    <row r="4" s="4" customFormat="1" spans="1:9">
      <c r="A4" s="5">
        <v>999223698620449</v>
      </c>
      <c r="B4" s="6">
        <v>45035</v>
      </c>
      <c r="C4" s="6">
        <v>45036</v>
      </c>
      <c r="D4" s="4">
        <v>537.32</v>
      </c>
      <c r="E4" s="4" t="str">
        <f>VLOOKUP(A4,HOP!A:L,12,0)</f>
        <v>537.32</v>
      </c>
      <c r="F4" s="4" t="str">
        <f>VLOOKUP(A4,HOP!A:C,3,0)</f>
        <v>3238174</v>
      </c>
      <c r="G4" s="4">
        <f t="shared" si="0"/>
        <v>0</v>
      </c>
      <c r="H4" s="4" t="str">
        <f t="shared" si="1"/>
        <v>，3238174</v>
      </c>
      <c r="I4" s="4" t="str">
        <f>VLOOKUP(A4,HOP!A:U,21,0)</f>
        <v>直连</v>
      </c>
    </row>
    <row r="5" s="4" customFormat="1" spans="1:9">
      <c r="A5" s="5">
        <v>999223713316292</v>
      </c>
      <c r="B5" s="6">
        <v>45035</v>
      </c>
      <c r="C5" s="6">
        <v>45036</v>
      </c>
      <c r="D5" s="4">
        <v>1074.64</v>
      </c>
      <c r="E5" s="4" t="str">
        <f>VLOOKUP(A5,HOP!A:L,12,0)</f>
        <v>1074.64</v>
      </c>
      <c r="F5" s="4" t="str">
        <f>VLOOKUP(A5,HOP!A:C,3,0)</f>
        <v>3242910</v>
      </c>
      <c r="G5" s="4">
        <f t="shared" si="0"/>
        <v>0</v>
      </c>
      <c r="H5" s="4" t="str">
        <f t="shared" si="1"/>
        <v>，3242910</v>
      </c>
      <c r="I5" s="4" t="str">
        <f>VLOOKUP(A5,HOP!A:U,21,0)</f>
        <v>直连</v>
      </c>
    </row>
    <row r="6" s="4" customFormat="1" hidden="1" spans="1:10">
      <c r="A6" s="8" t="s">
        <v>78</v>
      </c>
      <c r="B6" s="6">
        <v>45035</v>
      </c>
      <c r="C6" s="6">
        <v>45036</v>
      </c>
      <c r="D6" s="4">
        <v>336</v>
      </c>
      <c r="E6" s="4">
        <v>336</v>
      </c>
      <c r="F6" s="9" t="s">
        <v>79</v>
      </c>
      <c r="G6" s="4">
        <f t="shared" si="0"/>
        <v>0</v>
      </c>
      <c r="H6" s="4" t="str">
        <f t="shared" si="1"/>
        <v>，202304181643150068</v>
      </c>
      <c r="I6" s="4" t="e">
        <f>VLOOKUP(A6,HOP!A:U,21,0)</f>
        <v>#N/A</v>
      </c>
      <c r="J6" s="4">
        <v>4.18</v>
      </c>
    </row>
    <row r="7" s="4" customFormat="1" hidden="1" spans="1:9">
      <c r="A7" s="5">
        <v>999223728302714</v>
      </c>
      <c r="B7" s="6">
        <v>45035</v>
      </c>
      <c r="C7" s="6">
        <v>45036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10">
      <c r="A8" s="8" t="s">
        <v>80</v>
      </c>
      <c r="B8" s="6">
        <v>45035</v>
      </c>
      <c r="C8" s="6">
        <v>45036</v>
      </c>
      <c r="D8" s="4">
        <v>804</v>
      </c>
      <c r="E8" s="4">
        <v>804</v>
      </c>
      <c r="F8" s="9" t="s">
        <v>81</v>
      </c>
      <c r="G8" s="4">
        <f t="shared" si="0"/>
        <v>0</v>
      </c>
      <c r="H8" s="4" t="str">
        <f t="shared" si="1"/>
        <v>，202304190947310025</v>
      </c>
      <c r="I8" s="4" t="e">
        <f>VLOOKUP(A8,HOP!A:U,21,0)</f>
        <v>#N/A</v>
      </c>
      <c r="J8" s="4">
        <v>4.19</v>
      </c>
    </row>
    <row r="9" s="4" customFormat="1" spans="1:9">
      <c r="A9" s="5">
        <v>999223733081918</v>
      </c>
      <c r="B9" s="6">
        <v>45035</v>
      </c>
      <c r="C9" s="6">
        <v>45036</v>
      </c>
      <c r="D9" s="4">
        <v>1721.04</v>
      </c>
      <c r="E9" s="4" t="str">
        <f>VLOOKUP(A9,HOP!A:L,12,0)</f>
        <v>1721.04</v>
      </c>
      <c r="F9" s="4" t="str">
        <f>VLOOKUP(A9,HOP!A:C,3,0)</f>
        <v>3246053</v>
      </c>
      <c r="G9" s="4">
        <f t="shared" si="0"/>
        <v>0</v>
      </c>
      <c r="H9" s="4" t="str">
        <f t="shared" si="1"/>
        <v>，3246053</v>
      </c>
      <c r="I9" s="4" t="str">
        <f>VLOOKUP(A9,HOP!A:U,21,0)</f>
        <v>直连</v>
      </c>
    </row>
    <row r="10" s="4" customFormat="1" spans="1:9">
      <c r="A10" s="5">
        <v>999223742496050</v>
      </c>
      <c r="B10" s="6">
        <v>45035</v>
      </c>
      <c r="C10" s="6">
        <v>45036</v>
      </c>
      <c r="D10" s="4">
        <v>775.68</v>
      </c>
      <c r="E10" s="4" t="str">
        <f>VLOOKUP(A10,HOP!A:L,12,0)</f>
        <v>775.68</v>
      </c>
      <c r="F10" s="4" t="str">
        <f>VLOOKUP(A10,HOP!A:C,3,0)</f>
        <v>3253990</v>
      </c>
      <c r="G10" s="4">
        <f t="shared" si="0"/>
        <v>0</v>
      </c>
      <c r="H10" s="4" t="str">
        <f t="shared" si="1"/>
        <v>，3253990</v>
      </c>
      <c r="I10" s="4" t="str">
        <f>VLOOKUP(A10,HOP!A:U,21,0)</f>
        <v>直连</v>
      </c>
    </row>
    <row r="11" s="4" customFormat="1" spans="1:9">
      <c r="A11" s="5">
        <v>999223744320826</v>
      </c>
      <c r="B11" s="6">
        <v>45035</v>
      </c>
      <c r="C11" s="6">
        <v>45036</v>
      </c>
      <c r="D11" s="4">
        <v>444.4</v>
      </c>
      <c r="E11" s="4" t="str">
        <f>VLOOKUP(A11,HOP!A:L,12,0)</f>
        <v>444.40</v>
      </c>
      <c r="F11" s="4" t="str">
        <f>VLOOKUP(A11,HOP!A:C,3,0)</f>
        <v>3254663</v>
      </c>
      <c r="G11" s="4">
        <f t="shared" si="0"/>
        <v>0</v>
      </c>
      <c r="H11" s="4" t="str">
        <f t="shared" si="1"/>
        <v>，3254663</v>
      </c>
      <c r="I11" s="4" t="str">
        <f>VLOOKUP(A11,HOP!A:U,21,0)</f>
        <v>直连</v>
      </c>
    </row>
    <row r="13" spans="4:4">
      <c r="D13" s="4">
        <f>SUM(D2:D12)</f>
        <v>7223.08</v>
      </c>
    </row>
    <row r="18" spans="1:4">
      <c r="A18" s="4" t="s">
        <v>82</v>
      </c>
      <c r="C18" s="4">
        <v>1530</v>
      </c>
      <c r="D18" s="4">
        <v>1736.6</v>
      </c>
    </row>
    <row r="19" spans="1:4">
      <c r="A19" s="4" t="s">
        <v>83</v>
      </c>
      <c r="C19" s="4">
        <v>4553.08</v>
      </c>
      <c r="D19" s="4">
        <v>5167.89</v>
      </c>
    </row>
    <row r="20" spans="1:4">
      <c r="A20" s="4" t="s">
        <v>84</v>
      </c>
      <c r="C20" s="4">
        <v>1140</v>
      </c>
      <c r="D20" s="4">
        <v>1293.94</v>
      </c>
    </row>
    <row r="21" spans="1:4">
      <c r="A21" s="4" t="s">
        <v>85</v>
      </c>
      <c r="C21" s="4">
        <f>SUBTOTAL(9,C18:C20)</f>
        <v>7223.08</v>
      </c>
      <c r="D21" s="4">
        <f>SUBTOTAL(9,D18:D20)</f>
        <v>8198.43</v>
      </c>
    </row>
    <row r="22" spans="1:1">
      <c r="A22" s="4" t="s">
        <v>86</v>
      </c>
    </row>
  </sheetData>
  <autoFilter ref="A1:X11">
    <filterColumn colId="3">
      <filters>
        <filter val="1530"/>
        <filter val="537.32"/>
        <filter val="804"/>
        <filter val="444.4"/>
        <filter val="1074.64"/>
        <filter val="1721.04"/>
        <filter val="336"/>
        <filter val="775.68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13" sqref="F13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999223744320826</v>
      </c>
      <c r="B2" s="1" t="s">
        <v>106</v>
      </c>
      <c r="C2" s="1" t="s">
        <v>107</v>
      </c>
      <c r="D2" s="1" t="s">
        <v>108</v>
      </c>
      <c r="E2" s="1" t="s">
        <v>75</v>
      </c>
      <c r="F2" s="1" t="s">
        <v>106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 t="s">
        <v>121</v>
      </c>
    </row>
    <row r="3" s="1" customFormat="1" spans="1:22">
      <c r="A3" s="3">
        <v>999223742496050</v>
      </c>
      <c r="B3" s="1" t="s">
        <v>106</v>
      </c>
      <c r="C3" s="1" t="s">
        <v>122</v>
      </c>
      <c r="D3" s="1" t="s">
        <v>108</v>
      </c>
      <c r="E3" s="1" t="s">
        <v>71</v>
      </c>
      <c r="F3" s="1" t="s">
        <v>106</v>
      </c>
      <c r="G3" s="1" t="s">
        <v>109</v>
      </c>
      <c r="H3" s="1" t="s">
        <v>110</v>
      </c>
      <c r="I3" s="1" t="s">
        <v>123</v>
      </c>
      <c r="J3" s="1" t="s">
        <v>112</v>
      </c>
      <c r="K3" s="1" t="s">
        <v>123</v>
      </c>
      <c r="L3" s="1" t="s">
        <v>123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124</v>
      </c>
      <c r="S3" s="1" t="s">
        <v>118</v>
      </c>
      <c r="T3" s="1" t="s">
        <v>119</v>
      </c>
      <c r="U3" s="1" t="s">
        <v>120</v>
      </c>
      <c r="V3" s="1" t="s">
        <v>121</v>
      </c>
    </row>
    <row r="4" s="1" customFormat="1" spans="1:22">
      <c r="A4" s="3">
        <v>999223733081918</v>
      </c>
      <c r="B4" s="1" t="s">
        <v>106</v>
      </c>
      <c r="C4" s="1" t="s">
        <v>125</v>
      </c>
      <c r="D4" s="1" t="s">
        <v>126</v>
      </c>
      <c r="E4" s="1" t="s">
        <v>127</v>
      </c>
      <c r="F4" s="1" t="s">
        <v>106</v>
      </c>
      <c r="G4" s="1" t="s">
        <v>109</v>
      </c>
      <c r="H4" s="1" t="s">
        <v>110</v>
      </c>
      <c r="I4" s="1" t="s">
        <v>128</v>
      </c>
      <c r="J4" s="1" t="s">
        <v>112</v>
      </c>
      <c r="K4" s="1" t="s">
        <v>128</v>
      </c>
      <c r="L4" s="1" t="s">
        <v>128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129</v>
      </c>
      <c r="S4" s="1" t="s">
        <v>118</v>
      </c>
      <c r="T4" s="1" t="s">
        <v>119</v>
      </c>
      <c r="U4" s="1" t="s">
        <v>120</v>
      </c>
      <c r="V4" s="1" t="s">
        <v>121</v>
      </c>
    </row>
    <row r="5" s="1" customFormat="1" spans="1:22">
      <c r="A5" s="3">
        <v>999223713316292</v>
      </c>
      <c r="B5" s="1" t="s">
        <v>130</v>
      </c>
      <c r="C5" s="1" t="s">
        <v>131</v>
      </c>
      <c r="D5" s="1" t="s">
        <v>132</v>
      </c>
      <c r="E5" s="1" t="s">
        <v>49</v>
      </c>
      <c r="F5" s="1" t="s">
        <v>106</v>
      </c>
      <c r="G5" s="1" t="s">
        <v>109</v>
      </c>
      <c r="H5" s="1" t="s">
        <v>110</v>
      </c>
      <c r="I5" s="1" t="s">
        <v>133</v>
      </c>
      <c r="J5" s="1" t="s">
        <v>112</v>
      </c>
      <c r="K5" s="1" t="s">
        <v>133</v>
      </c>
      <c r="L5" s="1" t="s">
        <v>133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134</v>
      </c>
      <c r="S5" s="1" t="s">
        <v>118</v>
      </c>
      <c r="T5" s="1" t="s">
        <v>119</v>
      </c>
      <c r="U5" s="1" t="s">
        <v>120</v>
      </c>
      <c r="V5" s="1" t="s">
        <v>121</v>
      </c>
    </row>
    <row r="6" s="1" customFormat="1" spans="1:22">
      <c r="A6" s="3">
        <v>999223698620449</v>
      </c>
      <c r="B6" s="1" t="s">
        <v>135</v>
      </c>
      <c r="C6" s="1" t="s">
        <v>136</v>
      </c>
      <c r="D6" s="1" t="s">
        <v>132</v>
      </c>
      <c r="E6" s="1" t="s">
        <v>46</v>
      </c>
      <c r="F6" s="1" t="s">
        <v>106</v>
      </c>
      <c r="G6" s="1" t="s">
        <v>109</v>
      </c>
      <c r="H6" s="1" t="s">
        <v>110</v>
      </c>
      <c r="I6" s="1" t="s">
        <v>137</v>
      </c>
      <c r="J6" s="1" t="s">
        <v>112</v>
      </c>
      <c r="K6" s="1" t="s">
        <v>137</v>
      </c>
      <c r="L6" s="1" t="s">
        <v>137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138</v>
      </c>
      <c r="S6" s="1" t="s">
        <v>118</v>
      </c>
      <c r="T6" s="1" t="s">
        <v>119</v>
      </c>
      <c r="U6" s="1" t="s">
        <v>120</v>
      </c>
      <c r="V6" s="1" t="s">
        <v>121</v>
      </c>
    </row>
    <row r="7" s="1" customFormat="1" spans="1:22">
      <c r="A7" s="3">
        <v>999223384572941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130</v>
      </c>
      <c r="G7" s="1" t="s">
        <v>109</v>
      </c>
      <c r="H7" s="1" t="s">
        <v>110</v>
      </c>
      <c r="I7" s="1" t="s">
        <v>143</v>
      </c>
      <c r="J7" s="1" t="s">
        <v>112</v>
      </c>
      <c r="K7" s="1" t="s">
        <v>143</v>
      </c>
      <c r="L7" s="1" t="s">
        <v>143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144</v>
      </c>
      <c r="S7" s="1" t="s">
        <v>118</v>
      </c>
      <c r="T7" s="1" t="s">
        <v>119</v>
      </c>
      <c r="U7" s="1" t="s">
        <v>145</v>
      </c>
      <c r="V7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2023-05-05T02:13:22Z</dcterms:created>
  <dcterms:modified xsi:type="dcterms:W3CDTF">2023-05-05T02:57:28Z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FA9177EC8D624EADB1B5AC9611279E65_12</vt:lpwstr>
  </property>
  <property fmtid="{D5CDD505-2E9C-101B-9397-08002B2CF9AE}" pid="3" name="KSOProductBuildVer">
    <vt:lpwstr>2052-11.1.0.14036</vt:lpwstr>
  </property>
</Properties>
</file>