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<sst xmlns="http://schemas.openxmlformats.org/spreadsheetml/2006/main" count="238" uniqueCount="125">
  <si>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</si>
  <si>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</si>
  <si>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</si>
  <si>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</si>
  <si>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2023-05-07至2023-05-08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</si>
  <si>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</si>
  <si>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</si>
  <si>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</si>
  <si>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</si>
  <si>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</si>
  <si>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</si>
  <si>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</si>
  <si>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</si>
  <si>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</si>
  <si>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</si>
  <si>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</si>
  <si>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</si>
  <si>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</si>
  <si>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</si>
  <si>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</si>
  <si>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¥1,408.00</t>
  </si>
  <si>
    <t>¥211.00</t>
  </si>
  <si>
    <t>¥1,197.00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</si>
  <si>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</si>
  <si>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</si>
  <si>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</si>
  <si>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</si>
  <si>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</si>
  <si>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</si>
  <si>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</si>
  <si>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</si>
  <si>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</si>
  <si>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</si>
  <si>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</si>
  <si>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</si>
  <si>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</si>
  <si>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</si>
  <si>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</si>
  <si>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</si>
  <si>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</si>
  <si>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</si>
  <si>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</si>
  <si>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</si>
  <si>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</si>
  <si>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</si>
  <si>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</si>
  <si>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</si>
  <si>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</si>
  <si>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</si>
  <si>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</si>
  <si>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</si>
  <si>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</si>
  <si>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</si>
  <si>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</si>
  <si>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</si>
  <si>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</si>
  <si>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</si>
  <si>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</si>
  <si>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</si>
  <si>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</si>
  <si>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</si>
  <si>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</si>
  <si>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</si>
  <si>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</si>
  <si>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</si>
  <si>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</si>
  <si>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</si>
  <si>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</si>
  <si>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</si>
  <si>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</si>
  <si>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103348765634</t>
  </si>
  <si>
    <t>酒店预付</t>
  </si>
  <si>
    <t>否</t>
  </si>
  <si>
    <t>普通</t>
  </si>
  <si>
    <t>470829914</t>
  </si>
  <si>
    <t>全季酒店(广州西门口店)</t>
  </si>
  <si>
    <t>1639468</t>
  </si>
  <si>
    <t>乐诗祺</t>
  </si>
  <si>
    <t>2023-04-30</t>
  </si>
  <si>
    <t>2023-05-05</t>
  </si>
  <si>
    <t>2023-05-08</t>
  </si>
  <si>
    <t>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</si>
  <si>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</si>
  <si>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</si>
  <si>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</si>
  <si>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</si>
  <si>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</si>
  <si>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</si>
  <si>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</si>
  <si>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</si>
  <si>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</si>
  <si>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</si>
  <si>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</si>
  <si>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</si>
  <si>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A230509095737911</t>
  </si>
  <si>
    <r>
      <t>总计：</t>
    </r>
    <r>
      <rPr>
        <sz val="10"/>
        <rFont val="Arial"/>
        <charset val="134"/>
      </rPr>
      <t>1197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</si>
  <si>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</si>
  <si>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</si>
  <si>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</si>
  <si>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</si>
  <si>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</si>
  <si>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</si>
  <si>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</si>
  <si>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</si>
  <si>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</si>
  <si>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</si>
  <si>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</si>
  <si>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</si>
  <si>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</si>
  <si>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</si>
  <si>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</si>
  <si>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</si>
  <si>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</si>
  <si>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</si>
  <si>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3308489</t>
  </si>
  <si>
    <t>--</t>
  </si>
  <si>
    <t>1197.00</t>
  </si>
  <si>
    <t>RMB</t>
  </si>
  <si>
    <t>0</t>
  </si>
  <si>
    <t>0.00</t>
  </si>
  <si>
    <t>汇趣住国内直连</t>
  </si>
  <si>
    <t>01.011247</t>
  </si>
  <si>
    <t>2023-04-30 16:15:01</t>
  </si>
  <si>
    <t>直连</t>
  </si>
  <si>
    <t>中国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</si>
</sst>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A1" sqref="$A1:$XFD2"/>
    </sheetView>
  </sheetViews>
  <sheetFormatPr defaultColWidth="9.13888888888889" defaultRowHeight="13.2" outlineLevelRow="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3</v>
      </c>
      <c r="N2" s="6" t="s">
        <v>78</v>
      </c>
      <c r="O2" s="6" t="s">
        <v>79</v>
      </c>
      <c r="P2" s="6" t="s">
        <v>80</v>
      </c>
      <c r="Q2" s="6"/>
      <c r="R2" s="11" t="s">
        <v>20</v>
      </c>
      <c r="S2" s="12" t="s">
        <v>19</v>
      </c>
      <c r="T2" s="6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ht="12.75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6" sqref="A6:C7"/>
    </sheetView>
  </sheetViews>
  <sheetFormatPr defaultColWidth="8.88888888888889" defaultRowHeight="13.2" outlineLevelRow="6"/>
  <cols>
    <col min="4" max="4" width="11.4444444444444" style="3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t="s">
        <v>93</v>
      </c>
    </row>
    <row r="2" ht="14.25" customHeight="1" spans="1:9">
      <c r="A2" s="5" t="s">
        <v>70</v>
      </c>
      <c r="B2" s="6" t="s">
        <v>79</v>
      </c>
      <c r="C2" s="6" t="s">
        <v>80</v>
      </c>
      <c r="D2" s="3">
        <v>1197</v>
      </c>
      <c r="E2" t="str">
        <f>VLOOKUP(A2,HOP!A:L,12,0)</f>
        <v>1197.00</v>
      </c>
      <c r="F2" t="str">
        <f>VLOOKUP(A2,HOP!A:C,3,0)</f>
        <v>3308489</v>
      </c>
      <c r="G2">
        <f>D2-E2</f>
        <v>0</v>
      </c>
      <c r="H2" t="str">
        <f>$H$1&amp;F2</f>
        <v>,3308489</v>
      </c>
      <c r="I2" t="str">
        <f>VLOOKUP(A2,HOP!A:U,21,0)</f>
        <v>直连</v>
      </c>
    </row>
    <row r="4" ht="15.6" spans="4:4">
      <c r="D4" s="7" t="s">
        <v>22</v>
      </c>
    </row>
    <row r="6" spans="1:3">
      <c r="A6" t="s">
        <v>94</v>
      </c>
      <c r="C6">
        <v>1197</v>
      </c>
    </row>
    <row r="7" spans="1:3">
      <c r="A7" s="8" t="s">
        <v>95</v>
      </c>
      <c r="C7">
        <f>SUM(C6:C6)</f>
        <v>1197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F12" sqref="F12"/>
    </sheetView>
  </sheetViews>
  <sheetFormatPr defaultColWidth="8.88888888888889" defaultRowHeight="13.2" outlineLevelRow="1"/>
  <cols>
    <col min="1" max="16383" width="8.88888888888889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2023-05-09T01:58:19Z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C0A3327E17B14982A84977FD47210FE0_12</vt:lpwstr>
  </property>
</Properties>
</file>