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<sst xmlns="http://schemas.openxmlformats.org/spreadsheetml/2006/main" count="191" uniqueCount="115">
  <si>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</si>
  <si>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</si>
  <si>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</si>
  <si>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</si>
  <si>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</si>
  <si>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</si>
  <si>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</si>
  <si>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</si>
  <si>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</si>
  <si>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</si>
  <si>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</si>
  <si>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</si>
  <si>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</si>
  <si>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</si>
  <si>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</si>
  <si>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</si>
  <si>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</si>
  <si>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</si>
  <si>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</si>
  <si>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</si>
  <si>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</si>
  <si>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</si>
  <si>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</si>
  <si>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</si>
  <si>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</si>
  <si>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999223663775803	</t>
  </si>
  <si>
    <t>Ctrip</t>
  </si>
  <si>
    <t>正常</t>
  </si>
  <si>
    <t>[成都]汉庭酒店（成都科华北路四川大学店）(68604325)</t>
  </si>
  <si>
    <t>大床房&lt;至多8间&gt;&lt;2人入住&gt;</t>
  </si>
  <si>
    <t>CNY</t>
  </si>
  <si>
    <t>张巧琳</t>
  </si>
  <si>
    <t>CA13744230513CNY</t>
  </si>
  <si>
    <t>未提现</t>
  </si>
  <si>
    <t>携程开票</t>
  </si>
  <si>
    <t xml:space="preserve">	</t>
  </si>
  <si>
    <t xml:space="preserve">R6100421114261633001	</t>
  </si>
  <si>
    <t xml:space="preserve">999223769178494	</t>
  </si>
  <si>
    <t>[烟台]全季酒店(蓬莱钟楼东路店)(99152792)</t>
  </si>
  <si>
    <t>商务大床房&lt;至多8间&gt;&lt;2人入住&gt;</t>
  </si>
  <si>
    <t>郑江楠</t>
  </si>
  <si>
    <t xml:space="preserve">3264691	</t>
  </si>
  <si>
    <t xml:space="preserve">R2656994114774428001	</t>
  </si>
  <si>
    <t>取消</t>
  </si>
  <si>
    <t xml:space="preserve">999223847278830	</t>
  </si>
  <si>
    <t>[香港]富荟土瓜湾酒店(iclub To Kwa Wan Hotel)(105479970)</t>
  </si>
  <si>
    <t>尊荟客房&lt;至多8间&gt;&lt;2人入住&gt;</t>
  </si>
  <si>
    <t>KWOK MING/CHAN</t>
  </si>
  <si>
    <t xml:space="preserve">11052554	</t>
  </si>
  <si>
    <t xml:space="preserve">999223857092576	</t>
  </si>
  <si>
    <t>[广州]盈丰源酒店(广州江南西仲恺学院店)(80247590)</t>
  </si>
  <si>
    <t>标准单人房&lt;2人入住&gt;</t>
  </si>
  <si>
    <t>江熹玲</t>
  </si>
  <si>
    <t xml:space="preserve">3291139	</t>
  </si>
  <si>
    <t xml:space="preserve">118	</t>
  </si>
  <si>
    <t xml:space="preserve">999223233762781	</t>
  </si>
  <si>
    <t>未知</t>
  </si>
  <si>
    <t>[广州]上苑世贸酒店(广州白马服装城火车站地铁店)(92785057)</t>
  </si>
  <si>
    <t>越秀双床房&lt;至多8间&gt;&lt;2人入住&gt;</t>
  </si>
  <si>
    <t>薛理</t>
  </si>
  <si>
    <t xml:space="preserve">3148920	</t>
  </si>
  <si>
    <t>，</t>
  </si>
  <si>
    <t>999223233762781</t>
  </si>
  <si>
    <t>本期收回401元</t>
  </si>
  <si>
    <t>2548 CNY</t>
  </si>
  <si>
    <t>A230513092707481</t>
  </si>
  <si>
    <t>总计：2548元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</si>
  <si>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</si>
  <si>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</si>
  <si>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</si>
  <si>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</si>
  <si>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</si>
  <si>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</si>
  <si>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</si>
  <si>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</si>
  <si>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</si>
  <si>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</si>
  <si>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</si>
  <si>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</si>
  <si>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</si>
  <si>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</si>
  <si>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</si>
  <si>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</si>
  <si>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</si>
  <si>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</si>
  <si>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</si>
  <si>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2023-04-26</t>
  </si>
  <si>
    <t>3291139</t>
  </si>
  <si>
    <t>盈丰源酒店(广州江南西仲恺学院店)</t>
  </si>
  <si>
    <t>2023-04-27</t>
  </si>
  <si>
    <t>2023-04-28</t>
  </si>
  <si>
    <t>退房日月结</t>
  </si>
  <si>
    <t>173.00</t>
  </si>
  <si>
    <t>RMB</t>
  </si>
  <si>
    <t>0</t>
  </si>
  <si>
    <t>0.00</t>
  </si>
  <si>
    <t>携程汇登国内直连</t>
  </si>
  <si>
    <t>01.011264</t>
  </si>
  <si>
    <t>2023-04-26 14:39:08</t>
  </si>
  <si>
    <t>否</t>
  </si>
  <si>
    <t>广州汇登信息科技有限公司</t>
  </si>
  <si>
    <t>直连</t>
  </si>
  <si>
    <t>中国</t>
  </si>
  <si>
    <t>2023-04-25</t>
  </si>
  <si>
    <t>3289215</t>
  </si>
  <si>
    <t>富荟土瓜湾酒店</t>
  </si>
  <si>
    <t>KWOK MING CHAN</t>
  </si>
  <si>
    <t>525.00</t>
  </si>
  <si>
    <t>2023-04-25 22:39:43</t>
  </si>
  <si>
    <t>2023-04-15</t>
  </si>
  <si>
    <t>3230445</t>
  </si>
  <si>
    <t>汉庭酒店（成都科华北路四川大学店）</t>
  </si>
  <si>
    <t>2023-04-22</t>
  </si>
  <si>
    <t>1449.00</t>
  </si>
  <si>
    <t>2023-04-15 11:20:35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</si>
</sst>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44" sqref="C44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45038</v>
      </c>
      <c r="G2" s="6">
        <v>45044</v>
      </c>
      <c r="H2" s="4">
        <v>1</v>
      </c>
      <c r="I2" s="4">
        <v>6</v>
      </c>
      <c r="J2" s="4">
        <v>6</v>
      </c>
      <c r="K2" s="4" t="s">
        <v>30</v>
      </c>
      <c r="L2" s="4">
        <v>1449</v>
      </c>
      <c r="M2" s="4">
        <v>1449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45059</v>
      </c>
      <c r="T2" s="4" t="s">
        <v>34</v>
      </c>
      <c r="U2" s="4">
        <v>1449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45042</v>
      </c>
      <c r="G3" s="6">
        <v>45044</v>
      </c>
      <c r="H3" s="4">
        <v>1</v>
      </c>
      <c r="I3" s="4">
        <v>2</v>
      </c>
      <c r="J3" s="4">
        <v>2</v>
      </c>
      <c r="K3" s="4" t="s">
        <v>30</v>
      </c>
      <c r="L3" s="4">
        <v>528</v>
      </c>
      <c r="M3" s="4">
        <v>528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45037</v>
      </c>
      <c r="S3" s="6">
        <v>45059</v>
      </c>
      <c r="T3" s="4" t="s">
        <v>34</v>
      </c>
      <c r="U3" s="4">
        <v>528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45042</v>
      </c>
      <c r="G4" s="6">
        <v>45044</v>
      </c>
      <c r="H4" s="4">
        <v>1</v>
      </c>
      <c r="I4" s="4">
        <v>2</v>
      </c>
      <c r="J4" s="4">
        <v>2</v>
      </c>
      <c r="K4" s="4" t="s">
        <v>30</v>
      </c>
      <c r="L4" s="4">
        <v>-528</v>
      </c>
      <c r="M4" s="4">
        <v>-528</v>
      </c>
      <c r="N4" s="4" t="s">
        <v>40</v>
      </c>
      <c r="O4" s="4" t="s">
        <v>32</v>
      </c>
      <c r="P4" s="4" t="s">
        <v>33</v>
      </c>
      <c r="Q4" s="4">
        <v>0</v>
      </c>
      <c r="R4" s="7">
        <v>45037</v>
      </c>
      <c r="S4" s="6">
        <v>45059</v>
      </c>
      <c r="T4" s="4" t="s">
        <v>34</v>
      </c>
      <c r="U4" s="4">
        <v>-528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45043</v>
      </c>
      <c r="G5" s="6">
        <v>45044</v>
      </c>
      <c r="H5" s="4">
        <v>1</v>
      </c>
      <c r="I5" s="4">
        <v>1</v>
      </c>
      <c r="J5" s="4">
        <v>1</v>
      </c>
      <c r="K5" s="4" t="s">
        <v>30</v>
      </c>
      <c r="L5" s="4">
        <v>525</v>
      </c>
      <c r="M5" s="4">
        <v>525</v>
      </c>
      <c r="N5" s="4" t="s">
        <v>47</v>
      </c>
      <c r="O5" s="4" t="s">
        <v>32</v>
      </c>
      <c r="P5" s="4" t="s">
        <v>33</v>
      </c>
      <c r="Q5" s="4">
        <v>0</v>
      </c>
      <c r="R5" s="7">
        <v>45041</v>
      </c>
      <c r="S5" s="6">
        <v>45059</v>
      </c>
      <c r="T5" s="4" t="s">
        <v>34</v>
      </c>
      <c r="U5" s="4">
        <v>525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45043</v>
      </c>
      <c r="G6" s="6">
        <v>45044</v>
      </c>
      <c r="H6" s="4">
        <v>1</v>
      </c>
      <c r="I6" s="4">
        <v>1</v>
      </c>
      <c r="J6" s="4">
        <v>1</v>
      </c>
      <c r="K6" s="4" t="s">
        <v>30</v>
      </c>
      <c r="L6" s="4">
        <v>173</v>
      </c>
      <c r="M6" s="4">
        <v>173</v>
      </c>
      <c r="N6" s="4" t="s">
        <v>52</v>
      </c>
      <c r="O6" s="4" t="s">
        <v>32</v>
      </c>
      <c r="P6" s="4" t="s">
        <v>33</v>
      </c>
      <c r="Q6" s="4">
        <v>0</v>
      </c>
      <c r="R6" s="7">
        <v>45042</v>
      </c>
      <c r="S6" s="6">
        <v>45059</v>
      </c>
      <c r="T6" s="4" t="s">
        <v>34</v>
      </c>
      <c r="U6" s="4">
        <v>173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56</v>
      </c>
      <c r="D7" s="4" t="s">
        <v>57</v>
      </c>
      <c r="E7" s="4" t="s">
        <v>58</v>
      </c>
      <c r="F7" s="6">
        <v>45002</v>
      </c>
      <c r="G7" s="6">
        <v>45003</v>
      </c>
      <c r="H7" s="4">
        <v>1</v>
      </c>
      <c r="I7" s="4">
        <v>1</v>
      </c>
      <c r="J7" s="4">
        <v>1</v>
      </c>
      <c r="K7" s="4" t="s">
        <v>30</v>
      </c>
      <c r="L7" s="4">
        <v>401</v>
      </c>
      <c r="M7" s="4">
        <v>401</v>
      </c>
      <c r="N7" s="4" t="s">
        <v>59</v>
      </c>
      <c r="O7" s="4" t="s">
        <v>32</v>
      </c>
      <c r="P7" s="4" t="s">
        <v>33</v>
      </c>
      <c r="Q7" s="4">
        <v>0</v>
      </c>
      <c r="R7" s="7">
        <v>45002.9606597222</v>
      </c>
      <c r="S7" s="6">
        <v>45059</v>
      </c>
      <c r="T7" s="4"/>
      <c r="U7" s="4">
        <v>0</v>
      </c>
      <c r="V7" s="4">
        <v>0</v>
      </c>
      <c r="W7" s="4">
        <v>0</v>
      </c>
      <c r="X7" s="4" t="s">
        <v>60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999223663775803</v>
      </c>
      <c r="B2" s="6">
        <v>45038</v>
      </c>
      <c r="C2" s="6">
        <v>45044</v>
      </c>
      <c r="D2" s="4">
        <v>1449</v>
      </c>
      <c r="E2" s="4" t="str">
        <f>VLOOKUP(A2,HOP!A:L,12,0)</f>
        <v>1449.00</v>
      </c>
      <c r="F2" s="4" t="str">
        <f>VLOOKUP(A2,HOP!A:C,3,0)</f>
        <v>3230445</v>
      </c>
      <c r="G2" s="4">
        <f>D2-E2</f>
        <v>0</v>
      </c>
      <c r="H2" s="4" t="str">
        <f>$H$1&amp;F2</f>
        <v>，3230445</v>
      </c>
      <c r="I2" s="4" t="str">
        <f>VLOOKUP(A2,HOP!A:U,21,0)</f>
        <v>直连</v>
      </c>
    </row>
    <row r="3" s="4" customFormat="1" hidden="1" spans="1:9">
      <c r="A3" s="5">
        <v>999223769178494</v>
      </c>
      <c r="B3" s="6">
        <v>45042</v>
      </c>
      <c r="C3" s="6">
        <v>45044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999223847278830</v>
      </c>
      <c r="B4" s="6">
        <v>45043</v>
      </c>
      <c r="C4" s="6">
        <v>45044</v>
      </c>
      <c r="D4" s="4">
        <v>525</v>
      </c>
      <c r="E4" s="4" t="str">
        <f>VLOOKUP(A4,HOP!A:L,12,0)</f>
        <v>525.00</v>
      </c>
      <c r="F4" s="4" t="str">
        <f>VLOOKUP(A4,HOP!A:C,3,0)</f>
        <v>3289215</v>
      </c>
      <c r="G4" s="4">
        <f>D4-E4</f>
        <v>0</v>
      </c>
      <c r="H4" s="4" t="str">
        <f>$H$1&amp;F4</f>
        <v>，3289215</v>
      </c>
      <c r="I4" s="4" t="str">
        <f>VLOOKUP(A4,HOP!A:U,21,0)</f>
        <v>直连</v>
      </c>
    </row>
    <row r="5" s="4" customFormat="1" spans="1:9">
      <c r="A5" s="5">
        <v>999223857092576</v>
      </c>
      <c r="B5" s="6">
        <v>45043</v>
      </c>
      <c r="C5" s="6">
        <v>45044</v>
      </c>
      <c r="D5" s="4">
        <v>173</v>
      </c>
      <c r="E5" s="4" t="str">
        <f>VLOOKUP(A5,HOP!A:L,12,0)</f>
        <v>173.00</v>
      </c>
      <c r="F5" s="4" t="str">
        <f>VLOOKUP(A5,HOP!A:C,3,0)</f>
        <v>3291139</v>
      </c>
      <c r="G5" s="4">
        <f>D5-E5</f>
        <v>0</v>
      </c>
      <c r="H5" s="4" t="str">
        <f>$H$1&amp;F5</f>
        <v>，3291139</v>
      </c>
      <c r="I5" s="4" t="str">
        <f>VLOOKUP(A5,HOP!A:U,21,0)</f>
        <v>直连</v>
      </c>
    </row>
    <row r="6" s="4" customFormat="1" spans="1:10">
      <c r="A6" s="8" t="s">
        <v>62</v>
      </c>
      <c r="B6" s="6">
        <v>45002</v>
      </c>
      <c r="C6" s="6">
        <v>45003</v>
      </c>
      <c r="D6" s="4">
        <v>401</v>
      </c>
      <c r="E6" s="4" t="e">
        <f>VLOOKUP(A6,HOP!A:L,12,0)</f>
        <v>#N/A</v>
      </c>
      <c r="F6" s="4">
        <v>3148920</v>
      </c>
      <c r="G6" s="4" t="e">
        <f>D6-E6</f>
        <v>#N/A</v>
      </c>
      <c r="H6" s="4" t="str">
        <f>$H$1&amp;F6</f>
        <v>，3148920</v>
      </c>
      <c r="I6" s="4" t="e">
        <f>VLOOKUP(A6,HOP!A:U,21,0)</f>
        <v>#N/A</v>
      </c>
      <c r="J6" s="4" t="s">
        <v>63</v>
      </c>
    </row>
    <row r="8" spans="4:4">
      <c r="D8" s="4">
        <f>SUM(D2:D7)</f>
        <v>2548</v>
      </c>
    </row>
    <row r="10" spans="4:4">
      <c r="D10" s="4" t="s">
        <v>64</v>
      </c>
    </row>
    <row r="15" spans="1:1">
      <c r="A15" s="4" t="s">
        <v>65</v>
      </c>
    </row>
    <row r="16" spans="1:1">
      <c r="A16" s="4" t="s">
        <v>66</v>
      </c>
    </row>
  </sheetData>
  <autoFilter ref="A1:XFD10">
    <filterColumn colId="3">
      <filters blank="1">
        <filter val="401"/>
        <filter val="173"/>
        <filter val="525"/>
        <filter val="2548"/>
        <filter val="1449"/>
        <filter val="254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999223857092576</v>
      </c>
      <c r="B2" s="1" t="s">
        <v>86</v>
      </c>
      <c r="C2" s="1" t="s">
        <v>87</v>
      </c>
      <c r="D2" s="1" t="s">
        <v>88</v>
      </c>
      <c r="E2" s="1" t="s">
        <v>52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999223847278830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89</v>
      </c>
      <c r="G3" s="1" t="s">
        <v>90</v>
      </c>
      <c r="H3" s="1" t="s">
        <v>91</v>
      </c>
      <c r="I3" s="1" t="s">
        <v>107</v>
      </c>
      <c r="J3" s="1" t="s">
        <v>93</v>
      </c>
      <c r="K3" s="1" t="s">
        <v>107</v>
      </c>
      <c r="L3" s="1" t="s">
        <v>107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108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999223663775803</v>
      </c>
      <c r="B4" s="1" t="s">
        <v>109</v>
      </c>
      <c r="C4" s="1" t="s">
        <v>110</v>
      </c>
      <c r="D4" s="1" t="s">
        <v>111</v>
      </c>
      <c r="E4" s="1" t="s">
        <v>31</v>
      </c>
      <c r="F4" s="1" t="s">
        <v>112</v>
      </c>
      <c r="G4" s="1" t="s">
        <v>90</v>
      </c>
      <c r="H4" s="1" t="s">
        <v>91</v>
      </c>
      <c r="I4" s="1" t="s">
        <v>113</v>
      </c>
      <c r="J4" s="1" t="s">
        <v>93</v>
      </c>
      <c r="K4" s="1" t="s">
        <v>113</v>
      </c>
      <c r="L4" s="1" t="s">
        <v>113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114</v>
      </c>
      <c r="S4" s="1" t="s">
        <v>99</v>
      </c>
      <c r="T4" s="1" t="s">
        <v>100</v>
      </c>
      <c r="U4" s="1" t="s">
        <v>101</v>
      </c>
      <c r="V4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2023-05-13T01:21:58Z</dcterms:created>
  <dcterms:modified xsi:type="dcterms:W3CDTF">2023-05-13T01:29:50Z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E18FF674283B4623AE98C2541BE2464E_12</vt:lpwstr>
  </property>
  <property fmtid="{D5CDD505-2E9C-101B-9397-08002B2CF9AE}" pid="3" name="KSOProductBuildVer">
    <vt:lpwstr>2052-11.1.0.14036</vt:lpwstr>
  </property>
</Properties>
</file>