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</definedName>
  </definedNames>
  <calcPr calcId="144525"/>
</workbook>
</file>

<file path=xl/sharedStrings.xml><?xml version="1.0" encoding="utf-8"?>
<sst xmlns="http://schemas.openxmlformats.org/spreadsheetml/2006/main" count="307" uniqueCount="151">
  <si>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</si>
  <si>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</si>
  <si>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</si>
  <si>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</si>
  <si>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</si>
  <si>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</si>
  <si>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</si>
  <si>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</si>
  <si>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</si>
  <si>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</si>
  <si>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</si>
  <si>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</si>
  <si>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</si>
  <si>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</si>
  <si>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</si>
  <si>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</si>
  <si>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</si>
  <si>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</si>
  <si>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</si>
  <si>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</si>
  <si>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</si>
  <si>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</si>
  <si>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</si>
  <si>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</si>
  <si>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</si>
  <si>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999223423905938	</t>
  </si>
  <si>
    <t>Ctrip</t>
  </si>
  <si>
    <t>正常</t>
  </si>
  <si>
    <t>[香港]富荟土瓜湾酒店(iclub To Kwa Wan Hotel)(17099151)</t>
  </si>
  <si>
    <t>卓荟客房(至少提前3天预订)&lt;连住2-7晚&gt;&lt;双人入住&gt;&lt;内宾&gt;&lt;无早&gt;</t>
  </si>
  <si>
    <t>CNY</t>
  </si>
  <si>
    <t>LIN/QITING,LI/YI</t>
  </si>
  <si>
    <t>CA363230516CNY</t>
  </si>
  <si>
    <t>未提现</t>
  </si>
  <si>
    <t>携程开票</t>
  </si>
  <si>
    <t xml:space="preserve">3185818	</t>
  </si>
  <si>
    <t xml:space="preserve">	</t>
  </si>
  <si>
    <t xml:space="preserve">999223463232096	</t>
  </si>
  <si>
    <t>[香港]香港港岛海逸君绰酒店(Harbour Grand Hong Kong)(17081023)</t>
  </si>
  <si>
    <t>高级海景客房(至少连住2晚及以上)&lt;特惠专享&gt;&lt;双人入住&gt;&lt;内宾&gt;&lt;无早&gt;</t>
  </si>
  <si>
    <t>HU/XIAOQIN</t>
  </si>
  <si>
    <t xml:space="preserve">3193891	</t>
  </si>
  <si>
    <t xml:space="preserve">999223575851785	</t>
  </si>
  <si>
    <t>[梅州]梅州白天鹅迎宾馆(100697959)</t>
  </si>
  <si>
    <t>商务江景大床房&lt;超值特惠&gt;&lt;双人入住&gt;&lt;日历房套餐高价值&gt;&lt;单早&gt;&lt;新酒店礼盒&gt;</t>
  </si>
  <si>
    <t>陈敏博,龙英</t>
  </si>
  <si>
    <t xml:space="preserve">999223658692547	</t>
  </si>
  <si>
    <t>[漳浦]翡翠湾禧月海景酒店(89052199)</t>
  </si>
  <si>
    <t>豪华海景标间&lt;超值特惠&gt;&lt;双人入住&gt;&lt;双早&gt;</t>
  </si>
  <si>
    <t>吴秀娣</t>
  </si>
  <si>
    <t xml:space="preserve">3230060	</t>
  </si>
  <si>
    <t xml:space="preserve">999223792276688	</t>
  </si>
  <si>
    <t>[梅州]梅州麓湖山酒店(67856423)</t>
  </si>
  <si>
    <t>标准双床房&lt;双人入住&gt;&lt;升级特惠&gt;&lt;双早&gt;&lt;新高价值日历房套餐&gt;&lt;新酒店礼盒&gt;</t>
  </si>
  <si>
    <t>谢军</t>
  </si>
  <si>
    <t xml:space="preserve">23842034223	</t>
  </si>
  <si>
    <t>[厦门]厦门马哥孛罗东方大酒店(68395649)</t>
  </si>
  <si>
    <t>高级套房&lt;双人入住&gt;&lt;内宾&gt;&lt;预付&gt;&lt;无早&gt;</t>
  </si>
  <si>
    <t>张言</t>
  </si>
  <si>
    <t xml:space="preserve">3287319	</t>
  </si>
  <si>
    <t>取消</t>
  </si>
  <si>
    <t xml:space="preserve">999223845072948	</t>
  </si>
  <si>
    <t>零压豪华双床房&lt;超值特惠&gt;&lt;双人入住&gt;&lt;双早&gt;&lt;日历房套餐高价值&gt;&lt;新酒店礼盒&gt;</t>
  </si>
  <si>
    <t>徐少玲</t>
  </si>
  <si>
    <t xml:space="preserve">2357466	</t>
  </si>
  <si>
    <t xml:space="preserve">999223853648741	</t>
  </si>
  <si>
    <t>温春兰</t>
  </si>
  <si>
    <t xml:space="preserve">999223926195528	</t>
  </si>
  <si>
    <t>[梅州]梅州昌盛豪生大酒店(45834822)</t>
  </si>
  <si>
    <t>柚见好——非遗双床房&lt;超值特惠&gt;&lt;双人入住&gt;&lt;双早&gt;</t>
  </si>
  <si>
    <t>周瑜</t>
  </si>
  <si>
    <t xml:space="preserve">999223927075233	</t>
  </si>
  <si>
    <t>[香港]香港珀丽酒店(Rosedale Hotel Hong Kong)(1959488)</t>
  </si>
  <si>
    <t>豪华客房&lt;双人入住&gt;&lt;内宾&gt;&lt;预付&gt;&lt;无早&gt;</t>
  </si>
  <si>
    <t>Li/Jun</t>
  </si>
  <si>
    <t xml:space="preserve">3307447	</t>
  </si>
  <si>
    <t xml:space="preserve">DEB230430111931320	</t>
  </si>
  <si>
    <t xml:space="preserve">999223931802152	</t>
  </si>
  <si>
    <t>柚见汝——非遗大床房&lt;超值特惠&gt;&lt;双人入住&gt;&lt;双早&gt;</t>
  </si>
  <si>
    <t>黄毅,陈超,黄国强</t>
  </si>
  <si>
    <t>，</t>
  </si>
  <si>
    <t>999223575851785</t>
  </si>
  <si>
    <t>202304101519260076</t>
  </si>
  <si>
    <t>999223792276688</t>
  </si>
  <si>
    <t>202304221656510076</t>
  </si>
  <si>
    <t>999223845072948</t>
  </si>
  <si>
    <t>202304252009400068</t>
  </si>
  <si>
    <t>999223926195528</t>
  </si>
  <si>
    <t>202304301015570076</t>
  </si>
  <si>
    <t>999223931802152</t>
  </si>
  <si>
    <t>202304301329160076，202304301331380076</t>
  </si>
  <si>
    <t>A230516104043481</t>
  </si>
  <si>
    <t>A230516104826481</t>
  </si>
  <si>
    <t>房集：i230516104003 4535.5元</t>
  </si>
  <si>
    <t>CNY / HKD 当前参考汇率: 1.125302284</t>
  </si>
  <si>
    <t>总计： 12695.48 CNY/
14286.25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</si>
  <si>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</si>
  <si>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</si>
  <si>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</si>
  <si>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</si>
  <si>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</si>
  <si>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</si>
  <si>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</si>
  <si>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</si>
  <si>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</si>
  <si>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</si>
  <si>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</si>
  <si>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</si>
  <si>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</si>
  <si>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</si>
  <si>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</si>
  <si>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</si>
  <si>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</si>
  <si>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</si>
  <si>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</si>
  <si>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2023-04-30</t>
  </si>
  <si>
    <t>3307447</t>
  </si>
  <si>
    <t>香港珀丽酒店</t>
  </si>
  <si>
    <t>Li Jun</t>
  </si>
  <si>
    <t>2023-05-01</t>
  </si>
  <si>
    <t>退房日周结</t>
  </si>
  <si>
    <t>2522.98</t>
  </si>
  <si>
    <t>RMB</t>
  </si>
  <si>
    <t>0</t>
  </si>
  <si>
    <t>0.00</t>
  </si>
  <si>
    <t>携程国内直连(DD)</t>
  </si>
  <si>
    <t>01.011249</t>
  </si>
  <si>
    <t>2023-04-30 11:19:34</t>
  </si>
  <si>
    <t>否</t>
  </si>
  <si>
    <t>汇智国际旅游发展有限公司</t>
  </si>
  <si>
    <t>直连</t>
  </si>
  <si>
    <t>中国</t>
  </si>
  <si>
    <t>2023-04-15</t>
  </si>
  <si>
    <t>3230060</t>
  </si>
  <si>
    <t>翡翠湾禧月海景酒店</t>
  </si>
  <si>
    <t>561.00</t>
  </si>
  <si>
    <t>2023-04-15 07:54:35</t>
  </si>
  <si>
    <t>直采</t>
  </si>
  <si>
    <t>2023-04-03</t>
  </si>
  <si>
    <t>3193891</t>
  </si>
  <si>
    <t>香港港岛海逸君绰酒店</t>
  </si>
  <si>
    <t>HU XIAOQIN</t>
  </si>
  <si>
    <t>2023-04-29</t>
  </si>
  <si>
    <t>3240.00</t>
  </si>
  <si>
    <t>2023-04-03 22:17:06</t>
  </si>
  <si>
    <t>2023-03-31</t>
  </si>
  <si>
    <t>3185818</t>
  </si>
  <si>
    <t>富荟土瓜湾酒店</t>
  </si>
  <si>
    <t>LIN QITING,LI YI</t>
  </si>
  <si>
    <t>1836.00</t>
  </si>
  <si>
    <t>2023-04-01 20:01:47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</si>
</sst>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11</xdr:col>
      <xdr:colOff>323850</xdr:colOff>
      <xdr:row>59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29150"/>
          <a:ext cx="10296525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45045</v>
      </c>
      <c r="G2" s="6">
        <v>45047</v>
      </c>
      <c r="H2" s="4">
        <v>1</v>
      </c>
      <c r="I2" s="4">
        <v>2</v>
      </c>
      <c r="J2" s="4">
        <v>2</v>
      </c>
      <c r="K2" s="4" t="s">
        <v>30</v>
      </c>
      <c r="L2" s="4">
        <v>1836</v>
      </c>
      <c r="M2" s="4">
        <v>1836</v>
      </c>
      <c r="N2" s="4" t="s">
        <v>31</v>
      </c>
      <c r="O2" s="4" t="s">
        <v>32</v>
      </c>
      <c r="P2" s="4" t="s">
        <v>33</v>
      </c>
      <c r="Q2" s="4">
        <v>0</v>
      </c>
      <c r="R2" s="8">
        <v>45016</v>
      </c>
      <c r="S2" s="6">
        <v>45062</v>
      </c>
      <c r="T2" s="4" t="s">
        <v>34</v>
      </c>
      <c r="U2" s="4">
        <v>1836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45045</v>
      </c>
      <c r="G3" s="6">
        <v>45047</v>
      </c>
      <c r="H3" s="4">
        <v>1</v>
      </c>
      <c r="I3" s="4">
        <v>2</v>
      </c>
      <c r="J3" s="4">
        <v>2</v>
      </c>
      <c r="K3" s="4" t="s">
        <v>30</v>
      </c>
      <c r="L3" s="4">
        <v>3240</v>
      </c>
      <c r="M3" s="4">
        <v>3240</v>
      </c>
      <c r="N3" s="4" t="s">
        <v>40</v>
      </c>
      <c r="O3" s="4" t="s">
        <v>32</v>
      </c>
      <c r="P3" s="4" t="s">
        <v>33</v>
      </c>
      <c r="Q3" s="4">
        <v>0</v>
      </c>
      <c r="R3" s="8">
        <v>45019</v>
      </c>
      <c r="S3" s="6">
        <v>45062</v>
      </c>
      <c r="T3" s="4" t="s">
        <v>34</v>
      </c>
      <c r="U3" s="4">
        <v>3240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45046</v>
      </c>
      <c r="G4" s="6">
        <v>45047</v>
      </c>
      <c r="H4" s="4">
        <v>2</v>
      </c>
      <c r="I4" s="4">
        <v>1</v>
      </c>
      <c r="J4" s="4">
        <v>2</v>
      </c>
      <c r="K4" s="4" t="s">
        <v>30</v>
      </c>
      <c r="L4" s="4">
        <v>686</v>
      </c>
      <c r="M4" s="4">
        <v>686</v>
      </c>
      <c r="N4" s="4" t="s">
        <v>45</v>
      </c>
      <c r="O4" s="4" t="s">
        <v>32</v>
      </c>
      <c r="P4" s="4" t="s">
        <v>33</v>
      </c>
      <c r="Q4" s="4">
        <v>0</v>
      </c>
      <c r="R4" s="8">
        <v>45026</v>
      </c>
      <c r="S4" s="6">
        <v>45062</v>
      </c>
      <c r="T4" s="4" t="s">
        <v>34</v>
      </c>
      <c r="U4" s="4">
        <v>686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45046</v>
      </c>
      <c r="G5" s="6">
        <v>45047</v>
      </c>
      <c r="H5" s="4">
        <v>1</v>
      </c>
      <c r="I5" s="4">
        <v>1</v>
      </c>
      <c r="J5" s="4">
        <v>1</v>
      </c>
      <c r="K5" s="4" t="s">
        <v>30</v>
      </c>
      <c r="L5" s="4">
        <v>561</v>
      </c>
      <c r="M5" s="4">
        <v>561</v>
      </c>
      <c r="N5" s="4" t="s">
        <v>49</v>
      </c>
      <c r="O5" s="4" t="s">
        <v>32</v>
      </c>
      <c r="P5" s="4" t="s">
        <v>33</v>
      </c>
      <c r="Q5" s="4">
        <v>0</v>
      </c>
      <c r="R5" s="8">
        <v>45031</v>
      </c>
      <c r="S5" s="6">
        <v>45062</v>
      </c>
      <c r="T5" s="4" t="s">
        <v>34</v>
      </c>
      <c r="U5" s="4">
        <v>561</v>
      </c>
      <c r="V5" s="4">
        <v>0</v>
      </c>
      <c r="W5" s="4">
        <v>0</v>
      </c>
      <c r="X5" s="4" t="s">
        <v>50</v>
      </c>
      <c r="Y5" s="4" t="s">
        <v>36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45046</v>
      </c>
      <c r="G6" s="6">
        <v>45047</v>
      </c>
      <c r="H6" s="4">
        <v>1</v>
      </c>
      <c r="I6" s="4">
        <v>1</v>
      </c>
      <c r="J6" s="4">
        <v>1</v>
      </c>
      <c r="K6" s="4" t="s">
        <v>30</v>
      </c>
      <c r="L6" s="4">
        <v>377.3</v>
      </c>
      <c r="M6" s="4">
        <v>377.3</v>
      </c>
      <c r="N6" s="4" t="s">
        <v>54</v>
      </c>
      <c r="O6" s="4" t="s">
        <v>32</v>
      </c>
      <c r="P6" s="4" t="s">
        <v>33</v>
      </c>
      <c r="Q6" s="4">
        <v>0</v>
      </c>
      <c r="R6" s="8">
        <v>45038</v>
      </c>
      <c r="S6" s="6">
        <v>45062</v>
      </c>
      <c r="T6" s="4" t="s">
        <v>34</v>
      </c>
      <c r="U6" s="4">
        <v>377.3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45046</v>
      </c>
      <c r="G7" s="6">
        <v>45047</v>
      </c>
      <c r="H7" s="4">
        <v>1</v>
      </c>
      <c r="I7" s="4">
        <v>1</v>
      </c>
      <c r="J7" s="4">
        <v>1</v>
      </c>
      <c r="K7" s="4" t="s">
        <v>30</v>
      </c>
      <c r="L7" s="4">
        <v>1600.85</v>
      </c>
      <c r="M7" s="4">
        <v>1600.85</v>
      </c>
      <c r="N7" s="4" t="s">
        <v>58</v>
      </c>
      <c r="O7" s="4" t="s">
        <v>32</v>
      </c>
      <c r="P7" s="4" t="s">
        <v>33</v>
      </c>
      <c r="Q7" s="4">
        <v>0</v>
      </c>
      <c r="R7" s="8">
        <v>45041</v>
      </c>
      <c r="S7" s="6">
        <v>45062</v>
      </c>
      <c r="T7" s="4" t="s">
        <v>34</v>
      </c>
      <c r="U7" s="4">
        <v>1600.85</v>
      </c>
      <c r="V7" s="4">
        <v>0</v>
      </c>
      <c r="W7" s="4">
        <v>0</v>
      </c>
      <c r="X7" s="4" t="s">
        <v>59</v>
      </c>
      <c r="Y7" s="4" t="s">
        <v>36</v>
      </c>
    </row>
    <row r="8" s="4" customFormat="1" spans="1:25">
      <c r="A8" s="4" t="s">
        <v>55</v>
      </c>
      <c r="B8" s="4" t="s">
        <v>26</v>
      </c>
      <c r="C8" s="4" t="s">
        <v>60</v>
      </c>
      <c r="D8" s="4" t="s">
        <v>56</v>
      </c>
      <c r="E8" s="4" t="s">
        <v>57</v>
      </c>
      <c r="F8" s="6">
        <v>45046</v>
      </c>
      <c r="G8" s="6">
        <v>45047</v>
      </c>
      <c r="H8" s="4">
        <v>1</v>
      </c>
      <c r="I8" s="4">
        <v>1</v>
      </c>
      <c r="J8" s="4">
        <v>1</v>
      </c>
      <c r="K8" s="4" t="s">
        <v>30</v>
      </c>
      <c r="L8" s="4">
        <v>-1600.85</v>
      </c>
      <c r="M8" s="4">
        <v>-1600.85</v>
      </c>
      <c r="N8" s="4" t="s">
        <v>58</v>
      </c>
      <c r="O8" s="4" t="s">
        <v>32</v>
      </c>
      <c r="P8" s="4" t="s">
        <v>33</v>
      </c>
      <c r="Q8" s="4">
        <v>0</v>
      </c>
      <c r="R8" s="8">
        <v>45041</v>
      </c>
      <c r="S8" s="6">
        <v>45062</v>
      </c>
      <c r="T8" s="4" t="s">
        <v>34</v>
      </c>
      <c r="U8" s="4">
        <v>-1600.85</v>
      </c>
      <c r="V8" s="4">
        <v>0</v>
      </c>
      <c r="W8" s="4">
        <v>0</v>
      </c>
      <c r="X8" s="4" t="s">
        <v>59</v>
      </c>
      <c r="Y8" s="4" t="s">
        <v>36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52</v>
      </c>
      <c r="E9" s="4" t="s">
        <v>62</v>
      </c>
      <c r="F9" s="6">
        <v>45046</v>
      </c>
      <c r="G9" s="6">
        <v>45047</v>
      </c>
      <c r="H9" s="4">
        <v>1</v>
      </c>
      <c r="I9" s="4">
        <v>1</v>
      </c>
      <c r="J9" s="4">
        <v>1</v>
      </c>
      <c r="K9" s="4" t="s">
        <v>30</v>
      </c>
      <c r="L9" s="4">
        <v>480.2</v>
      </c>
      <c r="M9" s="4">
        <v>480.2</v>
      </c>
      <c r="N9" s="4" t="s">
        <v>63</v>
      </c>
      <c r="O9" s="4" t="s">
        <v>32</v>
      </c>
      <c r="P9" s="4" t="s">
        <v>33</v>
      </c>
      <c r="Q9" s="4">
        <v>0</v>
      </c>
      <c r="R9" s="8">
        <v>45041</v>
      </c>
      <c r="S9" s="6">
        <v>45062</v>
      </c>
      <c r="T9" s="4" t="s">
        <v>34</v>
      </c>
      <c r="U9" s="4">
        <v>480.2</v>
      </c>
      <c r="V9" s="4">
        <v>0</v>
      </c>
      <c r="W9" s="4">
        <v>0</v>
      </c>
      <c r="X9" s="4" t="s">
        <v>36</v>
      </c>
      <c r="Y9" s="4" t="s">
        <v>64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52</v>
      </c>
      <c r="E10" s="4" t="s">
        <v>62</v>
      </c>
      <c r="F10" s="6">
        <v>45045</v>
      </c>
      <c r="G10" s="6">
        <v>45047</v>
      </c>
      <c r="H10" s="4">
        <v>1</v>
      </c>
      <c r="I10" s="4">
        <v>2</v>
      </c>
      <c r="J10" s="4">
        <v>2</v>
      </c>
      <c r="K10" s="4" t="s">
        <v>30</v>
      </c>
      <c r="L10" s="4">
        <v>960.4</v>
      </c>
      <c r="M10" s="4">
        <v>960.4</v>
      </c>
      <c r="N10" s="4" t="s">
        <v>66</v>
      </c>
      <c r="O10" s="4" t="s">
        <v>32</v>
      </c>
      <c r="P10" s="4" t="s">
        <v>33</v>
      </c>
      <c r="Q10" s="4">
        <v>0</v>
      </c>
      <c r="R10" s="8">
        <v>45042</v>
      </c>
      <c r="S10" s="6">
        <v>45062</v>
      </c>
      <c r="T10" s="4" t="s">
        <v>34</v>
      </c>
      <c r="U10" s="4">
        <v>960.4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65</v>
      </c>
      <c r="B11" s="4" t="s">
        <v>26</v>
      </c>
      <c r="C11" s="4" t="s">
        <v>60</v>
      </c>
      <c r="D11" s="4" t="s">
        <v>52</v>
      </c>
      <c r="E11" s="4" t="s">
        <v>62</v>
      </c>
      <c r="F11" s="6">
        <v>45045</v>
      </c>
      <c r="G11" s="6">
        <v>45047</v>
      </c>
      <c r="H11" s="4">
        <v>1</v>
      </c>
      <c r="I11" s="4">
        <v>2</v>
      </c>
      <c r="J11" s="4">
        <v>2</v>
      </c>
      <c r="K11" s="4" t="s">
        <v>30</v>
      </c>
      <c r="L11" s="4">
        <v>-960.4</v>
      </c>
      <c r="M11" s="4">
        <v>-960.4</v>
      </c>
      <c r="N11" s="4" t="s">
        <v>66</v>
      </c>
      <c r="O11" s="4" t="s">
        <v>32</v>
      </c>
      <c r="P11" s="4" t="s">
        <v>33</v>
      </c>
      <c r="Q11" s="4">
        <v>0</v>
      </c>
      <c r="R11" s="8">
        <v>45042</v>
      </c>
      <c r="S11" s="6">
        <v>45062</v>
      </c>
      <c r="T11" s="4" t="s">
        <v>34</v>
      </c>
      <c r="U11" s="4">
        <v>-960.4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67</v>
      </c>
      <c r="B12" s="4" t="s">
        <v>26</v>
      </c>
      <c r="C12" s="4" t="s">
        <v>27</v>
      </c>
      <c r="D12" s="4" t="s">
        <v>68</v>
      </c>
      <c r="E12" s="4" t="s">
        <v>69</v>
      </c>
      <c r="F12" s="6">
        <v>45046</v>
      </c>
      <c r="G12" s="6">
        <v>45047</v>
      </c>
      <c r="H12" s="4">
        <v>1</v>
      </c>
      <c r="I12" s="4">
        <v>1</v>
      </c>
      <c r="J12" s="4">
        <v>1</v>
      </c>
      <c r="K12" s="4" t="s">
        <v>30</v>
      </c>
      <c r="L12" s="4">
        <v>781</v>
      </c>
      <c r="M12" s="4">
        <v>781</v>
      </c>
      <c r="N12" s="4" t="s">
        <v>70</v>
      </c>
      <c r="O12" s="4" t="s">
        <v>32</v>
      </c>
      <c r="P12" s="4" t="s">
        <v>33</v>
      </c>
      <c r="Q12" s="4">
        <v>0</v>
      </c>
      <c r="R12" s="8">
        <v>45046</v>
      </c>
      <c r="S12" s="6">
        <v>45062</v>
      </c>
      <c r="T12" s="4" t="s">
        <v>34</v>
      </c>
      <c r="U12" s="4">
        <v>781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71</v>
      </c>
      <c r="B13" s="4" t="s">
        <v>26</v>
      </c>
      <c r="C13" s="4" t="s">
        <v>27</v>
      </c>
      <c r="D13" s="4" t="s">
        <v>72</v>
      </c>
      <c r="E13" s="4" t="s">
        <v>73</v>
      </c>
      <c r="F13" s="6">
        <v>45046</v>
      </c>
      <c r="G13" s="6">
        <v>45047</v>
      </c>
      <c r="H13" s="4">
        <v>1</v>
      </c>
      <c r="I13" s="4">
        <v>1</v>
      </c>
      <c r="J13" s="4">
        <v>1</v>
      </c>
      <c r="K13" s="4" t="s">
        <v>30</v>
      </c>
      <c r="L13" s="4">
        <v>2522.98</v>
      </c>
      <c r="M13" s="4">
        <v>2522.98</v>
      </c>
      <c r="N13" s="4" t="s">
        <v>74</v>
      </c>
      <c r="O13" s="4" t="s">
        <v>32</v>
      </c>
      <c r="P13" s="4" t="s">
        <v>33</v>
      </c>
      <c r="Q13" s="4">
        <v>0</v>
      </c>
      <c r="R13" s="8">
        <v>45046</v>
      </c>
      <c r="S13" s="6">
        <v>45062</v>
      </c>
      <c r="T13" s="4" t="s">
        <v>34</v>
      </c>
      <c r="U13" s="4">
        <v>2522.98</v>
      </c>
      <c r="V13" s="4">
        <v>0</v>
      </c>
      <c r="W13" s="4">
        <v>0</v>
      </c>
      <c r="X13" s="4" t="s">
        <v>75</v>
      </c>
      <c r="Y13" s="4" t="s">
        <v>76</v>
      </c>
    </row>
    <row r="14" s="4" customFormat="1" spans="1:25">
      <c r="A14" s="4" t="s">
        <v>77</v>
      </c>
      <c r="B14" s="4" t="s">
        <v>26</v>
      </c>
      <c r="C14" s="4" t="s">
        <v>27</v>
      </c>
      <c r="D14" s="4" t="s">
        <v>68</v>
      </c>
      <c r="E14" s="4" t="s">
        <v>78</v>
      </c>
      <c r="F14" s="6">
        <v>45046</v>
      </c>
      <c r="G14" s="6">
        <v>45047</v>
      </c>
      <c r="H14" s="4">
        <v>3</v>
      </c>
      <c r="I14" s="4">
        <v>1</v>
      </c>
      <c r="J14" s="4">
        <v>3</v>
      </c>
      <c r="K14" s="4" t="s">
        <v>30</v>
      </c>
      <c r="L14" s="4">
        <v>2211</v>
      </c>
      <c r="M14" s="4">
        <v>2211</v>
      </c>
      <c r="N14" s="4" t="s">
        <v>79</v>
      </c>
      <c r="O14" s="4" t="s">
        <v>32</v>
      </c>
      <c r="P14" s="4" t="s">
        <v>33</v>
      </c>
      <c r="Q14" s="4">
        <v>0</v>
      </c>
      <c r="R14" s="8">
        <v>45046</v>
      </c>
      <c r="S14" s="6">
        <v>45062</v>
      </c>
      <c r="T14" s="4" t="s">
        <v>34</v>
      </c>
      <c r="U14" s="4">
        <v>2211</v>
      </c>
      <c r="V14" s="4">
        <v>0</v>
      </c>
      <c r="W14" s="4">
        <v>0</v>
      </c>
      <c r="X14" s="4" t="s">
        <v>36</v>
      </c>
      <c r="Y14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5"/>
  <sheetViews>
    <sheetView tabSelected="1" workbookViewId="0">
      <selection activeCell="H22" sqref="H22"/>
    </sheetView>
  </sheetViews>
  <sheetFormatPr defaultColWidth="9" defaultRowHeight="13.5"/>
  <cols>
    <col min="1" max="1" width="12.625" style="4"/>
    <col min="2" max="2" width="10.375" style="4"/>
    <col min="3" max="4" width="9.375" style="4"/>
    <col min="5" max="5" width="9" style="4"/>
    <col min="6" max="6" width="19.625" style="4" customWidth="1"/>
    <col min="7" max="7" width="9" style="4"/>
    <col min="8" max="8" width="24.5" style="4" customWidth="1"/>
    <col min="9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80</v>
      </c>
    </row>
    <row r="2" s="4" customFormat="1" spans="1:9">
      <c r="A2" s="5">
        <v>999223423905938</v>
      </c>
      <c r="B2" s="6">
        <v>45045</v>
      </c>
      <c r="C2" s="6">
        <v>45047</v>
      </c>
      <c r="D2" s="4">
        <v>1836</v>
      </c>
      <c r="E2" s="4" t="str">
        <f>VLOOKUP(A2,HOP!A:L,12,0)</f>
        <v>1836.00</v>
      </c>
      <c r="F2" s="4" t="str">
        <f>VLOOKUP(A2,HOP!A:C,3,0)</f>
        <v>3185818</v>
      </c>
      <c r="G2" s="4">
        <f>D2-E2</f>
        <v>0</v>
      </c>
      <c r="H2" s="4" t="str">
        <f>$H$1&amp;F2</f>
        <v>，3185818</v>
      </c>
      <c r="I2" s="4" t="str">
        <f>VLOOKUP(A2,HOP!A:U,21,0)</f>
        <v>直采</v>
      </c>
    </row>
    <row r="3" s="4" customFormat="1" spans="1:9">
      <c r="A3" s="5">
        <v>999223463232096</v>
      </c>
      <c r="B3" s="6">
        <v>45045</v>
      </c>
      <c r="C3" s="6">
        <v>45047</v>
      </c>
      <c r="D3" s="4">
        <v>3240</v>
      </c>
      <c r="E3" s="4" t="str">
        <f>VLOOKUP(A3,HOP!A:L,12,0)</f>
        <v>3240.00</v>
      </c>
      <c r="F3" s="4" t="str">
        <f>VLOOKUP(A3,HOP!A:C,3,0)</f>
        <v>3193891</v>
      </c>
      <c r="G3" s="4">
        <f t="shared" ref="G3:G12" si="0">D3-E3</f>
        <v>0</v>
      </c>
      <c r="H3" s="4" t="str">
        <f t="shared" ref="H3:H12" si="1">$H$1&amp;F3</f>
        <v>，3193891</v>
      </c>
      <c r="I3" s="4" t="str">
        <f>VLOOKUP(A3,HOP!A:U,21,0)</f>
        <v>直采</v>
      </c>
    </row>
    <row r="4" s="4" customFormat="1" spans="1:10">
      <c r="A4" s="9" t="s">
        <v>81</v>
      </c>
      <c r="B4" s="6">
        <v>45046</v>
      </c>
      <c r="C4" s="6">
        <v>45047</v>
      </c>
      <c r="D4" s="4">
        <v>686</v>
      </c>
      <c r="E4" s="4">
        <v>686</v>
      </c>
      <c r="F4" s="10" t="s">
        <v>82</v>
      </c>
      <c r="G4" s="4">
        <f t="shared" si="0"/>
        <v>0</v>
      </c>
      <c r="H4" s="4" t="str">
        <f t="shared" si="1"/>
        <v>，202304101519260076</v>
      </c>
      <c r="I4" s="4" t="e">
        <f>VLOOKUP(A4,HOP!A:U,21,0)</f>
        <v>#N/A</v>
      </c>
      <c r="J4" s="7">
        <v>4.1</v>
      </c>
    </row>
    <row r="5" s="4" customFormat="1" spans="1:9">
      <c r="A5" s="5">
        <v>999223658692547</v>
      </c>
      <c r="B5" s="6">
        <v>45046</v>
      </c>
      <c r="C5" s="6">
        <v>45047</v>
      </c>
      <c r="D5" s="4">
        <v>561</v>
      </c>
      <c r="E5" s="4" t="str">
        <f>VLOOKUP(A5,HOP!A:L,12,0)</f>
        <v>561.00</v>
      </c>
      <c r="F5" s="4" t="str">
        <f>VLOOKUP(A5,HOP!A:C,3,0)</f>
        <v>3230060</v>
      </c>
      <c r="G5" s="4">
        <f t="shared" si="0"/>
        <v>0</v>
      </c>
      <c r="H5" s="4" t="str">
        <f t="shared" si="1"/>
        <v>，3230060</v>
      </c>
      <c r="I5" s="4" t="str">
        <f>VLOOKUP(A5,HOP!A:U,21,0)</f>
        <v>直采</v>
      </c>
    </row>
    <row r="6" s="4" customFormat="1" spans="1:10">
      <c r="A6" s="9" t="s">
        <v>83</v>
      </c>
      <c r="B6" s="6">
        <v>45046</v>
      </c>
      <c r="C6" s="6">
        <v>45047</v>
      </c>
      <c r="D6" s="4">
        <v>377.3</v>
      </c>
      <c r="E6" s="4">
        <v>377.3</v>
      </c>
      <c r="F6" s="10" t="s">
        <v>84</v>
      </c>
      <c r="G6" s="4">
        <f t="shared" si="0"/>
        <v>0</v>
      </c>
      <c r="H6" s="4" t="str">
        <f t="shared" si="1"/>
        <v>，202304221656510076</v>
      </c>
      <c r="I6" s="4" t="e">
        <f>VLOOKUP(A6,HOP!A:U,21,0)</f>
        <v>#N/A</v>
      </c>
      <c r="J6" s="4">
        <v>4.22</v>
      </c>
    </row>
    <row r="7" s="4" customFormat="1" hidden="1" spans="1:9">
      <c r="A7" s="5">
        <v>23842034223</v>
      </c>
      <c r="B7" s="6">
        <v>45046</v>
      </c>
      <c r="C7" s="6">
        <v>45047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10">
      <c r="A8" s="9" t="s">
        <v>85</v>
      </c>
      <c r="B8" s="6">
        <v>45046</v>
      </c>
      <c r="C8" s="6">
        <v>45047</v>
      </c>
      <c r="D8" s="4">
        <v>480.2</v>
      </c>
      <c r="E8" s="4">
        <v>480.2</v>
      </c>
      <c r="F8" s="10" t="s">
        <v>86</v>
      </c>
      <c r="G8" s="4">
        <f t="shared" si="0"/>
        <v>0</v>
      </c>
      <c r="H8" s="4" t="str">
        <f t="shared" si="1"/>
        <v>，202304252009400068</v>
      </c>
      <c r="I8" s="4" t="e">
        <f>VLOOKUP(A8,HOP!A:U,21,0)</f>
        <v>#N/A</v>
      </c>
      <c r="J8" s="4">
        <v>4.25</v>
      </c>
    </row>
    <row r="9" s="4" customFormat="1" hidden="1" spans="1:9">
      <c r="A9" s="5">
        <v>999223853648741</v>
      </c>
      <c r="B9" s="6">
        <v>45045</v>
      </c>
      <c r="C9" s="6">
        <v>45047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10">
      <c r="A10" s="9" t="s">
        <v>87</v>
      </c>
      <c r="B10" s="6">
        <v>45046</v>
      </c>
      <c r="C10" s="6">
        <v>45047</v>
      </c>
      <c r="D10" s="4">
        <v>781</v>
      </c>
      <c r="E10" s="4">
        <v>781</v>
      </c>
      <c r="F10" s="10" t="s">
        <v>88</v>
      </c>
      <c r="G10" s="4">
        <f t="shared" si="0"/>
        <v>0</v>
      </c>
      <c r="H10" s="4" t="str">
        <f t="shared" si="1"/>
        <v>，202304301015570076</v>
      </c>
      <c r="I10" s="4" t="e">
        <f>VLOOKUP(A10,HOP!A:U,21,0)</f>
        <v>#N/A</v>
      </c>
      <c r="J10" s="7">
        <v>4.3</v>
      </c>
    </row>
    <row r="11" s="4" customFormat="1" spans="1:9">
      <c r="A11" s="5">
        <v>999223927075233</v>
      </c>
      <c r="B11" s="6">
        <v>45046</v>
      </c>
      <c r="C11" s="6">
        <v>45047</v>
      </c>
      <c r="D11" s="4">
        <v>2522.98</v>
      </c>
      <c r="E11" s="4" t="str">
        <f>VLOOKUP(A11,HOP!A:L,12,0)</f>
        <v>2522.98</v>
      </c>
      <c r="F11" s="4" t="str">
        <f>VLOOKUP(A11,HOP!A:C,3,0)</f>
        <v>3307447</v>
      </c>
      <c r="G11" s="4">
        <f t="shared" si="0"/>
        <v>0</v>
      </c>
      <c r="H11" s="4" t="str">
        <f t="shared" si="1"/>
        <v>，3307447</v>
      </c>
      <c r="I11" s="4" t="str">
        <f>VLOOKUP(A11,HOP!A:U,21,0)</f>
        <v>直连</v>
      </c>
    </row>
    <row r="12" s="4" customFormat="1" spans="1:10">
      <c r="A12" s="9" t="s">
        <v>89</v>
      </c>
      <c r="B12" s="6">
        <v>45046</v>
      </c>
      <c r="C12" s="6">
        <v>45047</v>
      </c>
      <c r="D12" s="4">
        <v>2211</v>
      </c>
      <c r="E12" s="4">
        <v>2211</v>
      </c>
      <c r="F12" s="10" t="s">
        <v>90</v>
      </c>
      <c r="G12" s="4">
        <f t="shared" si="0"/>
        <v>0</v>
      </c>
      <c r="H12" s="4" t="str">
        <f t="shared" si="1"/>
        <v>，202304301329160076，202304301331380076</v>
      </c>
      <c r="I12" s="4" t="e">
        <f>VLOOKUP(A12,HOP!A:U,21,0)</f>
        <v>#N/A</v>
      </c>
      <c r="J12" s="7">
        <v>4.3</v>
      </c>
    </row>
    <row r="14" spans="4:4">
      <c r="D14" s="4">
        <f>SUM(D2:D13)</f>
        <v>12695.48</v>
      </c>
    </row>
    <row r="21" spans="1:4">
      <c r="A21" s="4" t="s">
        <v>91</v>
      </c>
      <c r="C21" s="4">
        <v>5637</v>
      </c>
      <c r="D21" s="4">
        <v>6343.33</v>
      </c>
    </row>
    <row r="22" spans="1:4">
      <c r="A22" s="4" t="s">
        <v>92</v>
      </c>
      <c r="C22" s="4">
        <v>2522.98</v>
      </c>
      <c r="D22" s="4">
        <v>2839.11</v>
      </c>
    </row>
    <row r="23" spans="1:4">
      <c r="A23" s="4" t="s">
        <v>93</v>
      </c>
      <c r="C23" s="4">
        <v>4535.5</v>
      </c>
      <c r="D23" s="4">
        <v>5103.81</v>
      </c>
    </row>
    <row r="24" spans="1:4">
      <c r="A24" s="4" t="s">
        <v>94</v>
      </c>
      <c r="C24" s="4">
        <f>SUBTOTAL(9,C21:C23)</f>
        <v>12695.48</v>
      </c>
      <c r="D24" s="4">
        <f>SUBTOTAL(9,D21:D23)</f>
        <v>14286.25</v>
      </c>
    </row>
    <row r="25" spans="1:1">
      <c r="A25" s="4" t="s">
        <v>95</v>
      </c>
    </row>
  </sheetData>
  <autoFilter ref="A1:XFD14">
    <filterColumn colId="3">
      <filters blank="1">
        <filter val="3240"/>
        <filter val="561"/>
        <filter val="781"/>
        <filter val="2211"/>
        <filter val="480.2"/>
        <filter val="377.3"/>
        <filter val="686"/>
        <filter val="1836"/>
        <filter val="2522.98"/>
        <filter val="12695.48"/>
      </filters>
    </filterColumn>
    <extLst/>
  </autoFilter>
  <conditionalFormatting sqref="A2:A22 A24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99</v>
      </c>
      <c r="E1" s="2" t="s">
        <v>13</v>
      </c>
      <c r="F1" s="2" t="s">
        <v>5</v>
      </c>
      <c r="G1" s="2" t="s">
        <v>6</v>
      </c>
      <c r="H1" s="2" t="s">
        <v>100</v>
      </c>
      <c r="I1" s="2" t="s">
        <v>101</v>
      </c>
      <c r="J1" s="2" t="s">
        <v>102</v>
      </c>
      <c r="K1" s="2" t="s">
        <v>103</v>
      </c>
      <c r="L1" s="2" t="s">
        <v>104</v>
      </c>
      <c r="M1" s="2" t="s">
        <v>105</v>
      </c>
      <c r="N1" s="2" t="s">
        <v>106</v>
      </c>
      <c r="O1" s="2" t="s">
        <v>107</v>
      </c>
      <c r="P1" s="2" t="s">
        <v>108</v>
      </c>
      <c r="Q1" s="2" t="s">
        <v>109</v>
      </c>
      <c r="R1" s="2" t="s">
        <v>110</v>
      </c>
      <c r="S1" s="2" t="s">
        <v>111</v>
      </c>
      <c r="T1" s="2" t="s">
        <v>112</v>
      </c>
      <c r="U1" s="2" t="s">
        <v>113</v>
      </c>
      <c r="V1" s="2" t="s">
        <v>114</v>
      </c>
    </row>
    <row r="2" s="1" customFormat="1" spans="1:22">
      <c r="A2" s="3">
        <v>999223927075233</v>
      </c>
      <c r="B2" s="1" t="s">
        <v>115</v>
      </c>
      <c r="C2" s="1" t="s">
        <v>116</v>
      </c>
      <c r="D2" s="1" t="s">
        <v>117</v>
      </c>
      <c r="E2" s="1" t="s">
        <v>118</v>
      </c>
      <c r="F2" s="1" t="s">
        <v>115</v>
      </c>
      <c r="G2" s="1" t="s">
        <v>119</v>
      </c>
      <c r="H2" s="1" t="s">
        <v>120</v>
      </c>
      <c r="I2" s="1" t="s">
        <v>121</v>
      </c>
      <c r="J2" s="1" t="s">
        <v>122</v>
      </c>
      <c r="K2" s="1" t="s">
        <v>121</v>
      </c>
      <c r="L2" s="1" t="s">
        <v>121</v>
      </c>
      <c r="M2" s="1" t="s">
        <v>123</v>
      </c>
      <c r="N2" s="1" t="s">
        <v>123</v>
      </c>
      <c r="O2" s="1" t="s">
        <v>124</v>
      </c>
      <c r="P2" s="1" t="s">
        <v>125</v>
      </c>
      <c r="Q2" s="1" t="s">
        <v>126</v>
      </c>
      <c r="R2" s="1" t="s">
        <v>127</v>
      </c>
      <c r="S2" s="1" t="s">
        <v>128</v>
      </c>
      <c r="T2" s="1" t="s">
        <v>129</v>
      </c>
      <c r="U2" s="1" t="s">
        <v>130</v>
      </c>
      <c r="V2" s="1" t="s">
        <v>131</v>
      </c>
    </row>
    <row r="3" s="1" customFormat="1" spans="1:22">
      <c r="A3" s="3">
        <v>999223658692547</v>
      </c>
      <c r="B3" s="1" t="s">
        <v>132</v>
      </c>
      <c r="C3" s="1" t="s">
        <v>133</v>
      </c>
      <c r="D3" s="1" t="s">
        <v>134</v>
      </c>
      <c r="E3" s="1" t="s">
        <v>49</v>
      </c>
      <c r="F3" s="1" t="s">
        <v>115</v>
      </c>
      <c r="G3" s="1" t="s">
        <v>119</v>
      </c>
      <c r="H3" s="1" t="s">
        <v>120</v>
      </c>
      <c r="I3" s="1" t="s">
        <v>135</v>
      </c>
      <c r="J3" s="1" t="s">
        <v>122</v>
      </c>
      <c r="K3" s="1" t="s">
        <v>135</v>
      </c>
      <c r="L3" s="1" t="s">
        <v>135</v>
      </c>
      <c r="M3" s="1" t="s">
        <v>123</v>
      </c>
      <c r="N3" s="1" t="s">
        <v>123</v>
      </c>
      <c r="O3" s="1" t="s">
        <v>124</v>
      </c>
      <c r="P3" s="1" t="s">
        <v>125</v>
      </c>
      <c r="Q3" s="1" t="s">
        <v>126</v>
      </c>
      <c r="R3" s="1" t="s">
        <v>136</v>
      </c>
      <c r="S3" s="1" t="s">
        <v>128</v>
      </c>
      <c r="T3" s="1" t="s">
        <v>129</v>
      </c>
      <c r="U3" s="1" t="s">
        <v>137</v>
      </c>
      <c r="V3" s="1" t="s">
        <v>131</v>
      </c>
    </row>
    <row r="4" s="1" customFormat="1" spans="1:22">
      <c r="A4" s="3">
        <v>999223463232096</v>
      </c>
      <c r="B4" s="1" t="s">
        <v>138</v>
      </c>
      <c r="C4" s="1" t="s">
        <v>139</v>
      </c>
      <c r="D4" s="1" t="s">
        <v>140</v>
      </c>
      <c r="E4" s="1" t="s">
        <v>141</v>
      </c>
      <c r="F4" s="1" t="s">
        <v>142</v>
      </c>
      <c r="G4" s="1" t="s">
        <v>119</v>
      </c>
      <c r="H4" s="1" t="s">
        <v>120</v>
      </c>
      <c r="I4" s="1" t="s">
        <v>143</v>
      </c>
      <c r="J4" s="1" t="s">
        <v>122</v>
      </c>
      <c r="K4" s="1" t="s">
        <v>143</v>
      </c>
      <c r="L4" s="1" t="s">
        <v>143</v>
      </c>
      <c r="M4" s="1" t="s">
        <v>123</v>
      </c>
      <c r="N4" s="1" t="s">
        <v>123</v>
      </c>
      <c r="O4" s="1" t="s">
        <v>124</v>
      </c>
      <c r="P4" s="1" t="s">
        <v>125</v>
      </c>
      <c r="Q4" s="1" t="s">
        <v>126</v>
      </c>
      <c r="R4" s="1" t="s">
        <v>144</v>
      </c>
      <c r="S4" s="1" t="s">
        <v>128</v>
      </c>
      <c r="T4" s="1" t="s">
        <v>129</v>
      </c>
      <c r="U4" s="1" t="s">
        <v>137</v>
      </c>
      <c r="V4" s="1" t="s">
        <v>131</v>
      </c>
    </row>
    <row r="5" s="1" customFormat="1" spans="1:22">
      <c r="A5" s="3">
        <v>999223423905938</v>
      </c>
      <c r="B5" s="1" t="s">
        <v>145</v>
      </c>
      <c r="C5" s="1" t="s">
        <v>146</v>
      </c>
      <c r="D5" s="1" t="s">
        <v>147</v>
      </c>
      <c r="E5" s="1" t="s">
        <v>148</v>
      </c>
      <c r="F5" s="1" t="s">
        <v>142</v>
      </c>
      <c r="G5" s="1" t="s">
        <v>119</v>
      </c>
      <c r="H5" s="1" t="s">
        <v>120</v>
      </c>
      <c r="I5" s="1" t="s">
        <v>149</v>
      </c>
      <c r="J5" s="1" t="s">
        <v>122</v>
      </c>
      <c r="K5" s="1" t="s">
        <v>149</v>
      </c>
      <c r="L5" s="1" t="s">
        <v>149</v>
      </c>
      <c r="M5" s="1" t="s">
        <v>123</v>
      </c>
      <c r="N5" s="1" t="s">
        <v>123</v>
      </c>
      <c r="O5" s="1" t="s">
        <v>124</v>
      </c>
      <c r="P5" s="1" t="s">
        <v>125</v>
      </c>
      <c r="Q5" s="1" t="s">
        <v>126</v>
      </c>
      <c r="R5" s="1" t="s">
        <v>150</v>
      </c>
      <c r="S5" s="1" t="s">
        <v>128</v>
      </c>
      <c r="T5" s="1" t="s">
        <v>129</v>
      </c>
      <c r="U5" s="1" t="s">
        <v>137</v>
      </c>
      <c r="V5" s="1" t="s">
        <v>131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2023-05-16T02:25:48Z</dcterms:created>
  <dcterms:modified xsi:type="dcterms:W3CDTF">2023-05-16T02:52:04Z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5FE4D4EC5A994351957B3DD0F6A27EE6_12</vt:lpwstr>
  </property>
  <property fmtid="{D5CDD505-2E9C-101B-9397-08002B2CF9AE}" pid="3" name="KSOProductBuildVer">
    <vt:lpwstr>2052-11.1.0.14036</vt:lpwstr>
  </property>
</Properties>
</file>