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<sst xmlns="http://schemas.openxmlformats.org/spreadsheetml/2006/main" count="316" uniqueCount="146">
  <si>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</si>
  <si>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</si>
  <si>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</si>
  <si>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</si>
  <si>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</si>
  <si>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</si>
  <si>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</si>
  <si>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</si>
  <si>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</si>
  <si>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</si>
  <si>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</si>
  <si>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</si>
  <si>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</si>
  <si>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</si>
  <si>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</si>
  <si>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</si>
  <si>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</si>
  <si>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</si>
  <si>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</si>
  <si>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</si>
  <si>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</si>
  <si>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</si>
  <si>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</si>
  <si>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</si>
  <si>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</si>
  <si>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999223603578657	</t>
  </si>
  <si>
    <t>Ctrip</t>
  </si>
  <si>
    <t>正常</t>
  </si>
  <si>
    <t>[成都]德馨客栈(成都骡马市地铁站店)(76295682)</t>
  </si>
  <si>
    <t>豪华大床房&lt;至多8间&gt;&lt;2人入住&gt;</t>
  </si>
  <si>
    <t>CNY</t>
  </si>
  <si>
    <t>杨芬</t>
  </si>
  <si>
    <t>CA13744230516CNY</t>
  </si>
  <si>
    <t>未提现</t>
  </si>
  <si>
    <t>携程开票</t>
  </si>
  <si>
    <t xml:space="preserve">3218335	</t>
  </si>
  <si>
    <t xml:space="preserve">Acknowledged	</t>
  </si>
  <si>
    <t xml:space="preserve">999223678778089	</t>
  </si>
  <si>
    <t>[广州]海友良品酒店(广州沙河顶地铁站店)(83901597)</t>
  </si>
  <si>
    <t>双床房&lt;至多8间&gt;&lt;2人入住&gt;</t>
  </si>
  <si>
    <t>王海涛</t>
  </si>
  <si>
    <t xml:space="preserve">3232420	</t>
  </si>
  <si>
    <t xml:space="preserve">R5100005114313048001	</t>
  </si>
  <si>
    <t xml:space="preserve">999223730621242	</t>
  </si>
  <si>
    <t>[香港]香港九龙酒店(The Kowloon Hotel)(105479988)</t>
  </si>
  <si>
    <t>高级房&lt;至多8间&gt;&lt;2人入住&gt;</t>
  </si>
  <si>
    <t>ZHANG/YING</t>
  </si>
  <si>
    <t xml:space="preserve">3245383	</t>
  </si>
  <si>
    <t xml:space="preserve">8975408	</t>
  </si>
  <si>
    <t xml:space="preserve">999223745210905	</t>
  </si>
  <si>
    <t>[广州]盈丰源酒店(广州江南西仲恺学院店)(80247590)</t>
  </si>
  <si>
    <t>静谧标准双床房&lt;2人入住&gt;</t>
  </si>
  <si>
    <t>廖武龙</t>
  </si>
  <si>
    <t xml:space="preserve">3254936	</t>
  </si>
  <si>
    <t xml:space="preserve">118	</t>
  </si>
  <si>
    <t>取消</t>
  </si>
  <si>
    <t xml:space="preserve">999223764590185	</t>
  </si>
  <si>
    <t>[西安]格林豪泰酒店(西安灞桥区洪庆商务店)(80248931)</t>
  </si>
  <si>
    <t>特惠大床房&lt;2人入住&gt;</t>
  </si>
  <si>
    <t>李欣欣</t>
  </si>
  <si>
    <t xml:space="preserve">3263399	</t>
  </si>
  <si>
    <t xml:space="preserve">(GRT)85651017;	</t>
  </si>
  <si>
    <t xml:space="preserve">999223777195912	</t>
  </si>
  <si>
    <t>[都江堰]都江堰金沙鸟巢酒店(80249575)</t>
  </si>
  <si>
    <t>大床房&lt;2人入住&gt;</t>
  </si>
  <si>
    <t>邹佳霖</t>
  </si>
  <si>
    <t xml:space="preserve">	</t>
  </si>
  <si>
    <t xml:space="preserve">(GRT)85684270;	</t>
  </si>
  <si>
    <t xml:space="preserve">999223794908011	</t>
  </si>
  <si>
    <t>杨伟濠</t>
  </si>
  <si>
    <t xml:space="preserve">3273686	</t>
  </si>
  <si>
    <t>过时取消</t>
  </si>
  <si>
    <t xml:space="preserve">999223799963275	</t>
  </si>
  <si>
    <t>商务双床房&lt;2人入住&gt;</t>
  </si>
  <si>
    <t>凌瑜英</t>
  </si>
  <si>
    <t xml:space="preserve">3274776	</t>
  </si>
  <si>
    <t xml:space="preserve">(GRT)85743674;	</t>
  </si>
  <si>
    <t>，</t>
  </si>
  <si>
    <t>999223794908011</t>
  </si>
  <si>
    <t>999223794908011此单多收876元待退回</t>
  </si>
  <si>
    <t xml:space="preserve"> 10117 CNY</t>
  </si>
  <si>
    <t>A230516101648481</t>
  </si>
  <si>
    <t>A2305161017533605</t>
  </si>
  <si>
    <t>总计：10117元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</si>
  <si>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</si>
  <si>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</si>
  <si>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</si>
  <si>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</si>
  <si>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</si>
  <si>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</si>
  <si>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</si>
  <si>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</si>
  <si>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</si>
  <si>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</si>
  <si>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</si>
  <si>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</si>
  <si>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</si>
  <si>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</si>
  <si>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</si>
  <si>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</si>
  <si>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</si>
  <si>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</si>
  <si>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</si>
  <si>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2023-04-21</t>
  </si>
  <si>
    <t>3268930</t>
  </si>
  <si>
    <t>都江堰金沙鸟巢酒店</t>
  </si>
  <si>
    <t>2023-04-30</t>
  </si>
  <si>
    <t>2023-05-01</t>
  </si>
  <si>
    <t>退房日月结</t>
  </si>
  <si>
    <t>253.00</t>
  </si>
  <si>
    <t>RMB</t>
  </si>
  <si>
    <t>0</t>
  </si>
  <si>
    <t>0.00</t>
  </si>
  <si>
    <t>携程汇登国内直连</t>
  </si>
  <si>
    <t>01.011264</t>
  </si>
  <si>
    <t>2023-04-21 18:14:51</t>
  </si>
  <si>
    <t>否</t>
  </si>
  <si>
    <t>广州汇登信息科技有限公司</t>
  </si>
  <si>
    <t>直连</t>
  </si>
  <si>
    <t>中国</t>
  </si>
  <si>
    <t>2023-04-19</t>
  </si>
  <si>
    <t>3245383</t>
  </si>
  <si>
    <t>香港九龙酒店</t>
  </si>
  <si>
    <t>ZHANG YING</t>
  </si>
  <si>
    <t>2023-04-29</t>
  </si>
  <si>
    <t>5830.00</t>
  </si>
  <si>
    <t>2023-04-19 01:06:36</t>
  </si>
  <si>
    <t>3254936</t>
  </si>
  <si>
    <t>盈丰源酒店(广州江南西仲恺学院店)</t>
  </si>
  <si>
    <t>635.00</t>
  </si>
  <si>
    <t>2023-04-19 22:22:11</t>
  </si>
  <si>
    <t>2023-04-20</t>
  </si>
  <si>
    <t>3263399</t>
  </si>
  <si>
    <t>格林豪泰酒店(西安灞桥区洪庆商务店)</t>
  </si>
  <si>
    <t>2023-04-28</t>
  </si>
  <si>
    <t>1101.99</t>
  </si>
  <si>
    <t>2023-04-20 22:16:12</t>
  </si>
  <si>
    <t>2023-04-23</t>
  </si>
  <si>
    <t>3274776</t>
  </si>
  <si>
    <t>702.00</t>
  </si>
  <si>
    <t>2023-04-23 01:30:44</t>
  </si>
  <si>
    <t>2023-04-16</t>
  </si>
  <si>
    <t>3232420</t>
  </si>
  <si>
    <t>海友良品酒店(广州沙河顶地铁站店)</t>
  </si>
  <si>
    <t>719.00</t>
  </si>
  <si>
    <t>2023-04-16 01:37:30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</si>
</sst>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45043</v>
      </c>
      <c r="G2" s="6">
        <v>45047</v>
      </c>
      <c r="H2" s="4">
        <v>1</v>
      </c>
      <c r="I2" s="4">
        <v>4</v>
      </c>
      <c r="J2" s="4">
        <v>4</v>
      </c>
      <c r="K2" s="4" t="s">
        <v>30</v>
      </c>
      <c r="L2" s="4">
        <v>559</v>
      </c>
      <c r="M2" s="4">
        <v>559</v>
      </c>
      <c r="N2" s="4" t="s">
        <v>31</v>
      </c>
      <c r="O2" s="4" t="s">
        <v>32</v>
      </c>
      <c r="P2" s="4" t="s">
        <v>33</v>
      </c>
      <c r="Q2" s="4">
        <v>0</v>
      </c>
      <c r="R2" s="7">
        <v>45028</v>
      </c>
      <c r="S2" s="6">
        <v>45062</v>
      </c>
      <c r="T2" s="4" t="s">
        <v>34</v>
      </c>
      <c r="U2" s="4">
        <v>559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45045</v>
      </c>
      <c r="G3" s="6">
        <v>45047</v>
      </c>
      <c r="H3" s="4">
        <v>1</v>
      </c>
      <c r="I3" s="4">
        <v>2</v>
      </c>
      <c r="J3" s="4">
        <v>2</v>
      </c>
      <c r="K3" s="4" t="s">
        <v>30</v>
      </c>
      <c r="L3" s="4">
        <v>719</v>
      </c>
      <c r="M3" s="4">
        <v>719</v>
      </c>
      <c r="N3" s="4" t="s">
        <v>40</v>
      </c>
      <c r="O3" s="4" t="s">
        <v>32</v>
      </c>
      <c r="P3" s="4" t="s">
        <v>33</v>
      </c>
      <c r="Q3" s="4">
        <v>0</v>
      </c>
      <c r="R3" s="7">
        <v>45032</v>
      </c>
      <c r="S3" s="6">
        <v>45062</v>
      </c>
      <c r="T3" s="4" t="s">
        <v>34</v>
      </c>
      <c r="U3" s="4">
        <v>719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45045</v>
      </c>
      <c r="G4" s="6">
        <v>45047</v>
      </c>
      <c r="H4" s="4">
        <v>1</v>
      </c>
      <c r="I4" s="4">
        <v>2</v>
      </c>
      <c r="J4" s="4">
        <v>2</v>
      </c>
      <c r="K4" s="4" t="s">
        <v>30</v>
      </c>
      <c r="L4" s="4">
        <v>5830</v>
      </c>
      <c r="M4" s="4">
        <v>5830</v>
      </c>
      <c r="N4" s="4" t="s">
        <v>46</v>
      </c>
      <c r="O4" s="4" t="s">
        <v>32</v>
      </c>
      <c r="P4" s="4" t="s">
        <v>33</v>
      </c>
      <c r="Q4" s="4">
        <v>0</v>
      </c>
      <c r="R4" s="7">
        <v>45035</v>
      </c>
      <c r="S4" s="6">
        <v>45062</v>
      </c>
      <c r="T4" s="4" t="s">
        <v>34</v>
      </c>
      <c r="U4" s="4">
        <v>5830</v>
      </c>
      <c r="V4" s="4">
        <v>0</v>
      </c>
      <c r="W4" s="4">
        <v>6478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45045</v>
      </c>
      <c r="G5" s="6">
        <v>45047</v>
      </c>
      <c r="H5" s="4">
        <v>1</v>
      </c>
      <c r="I5" s="4">
        <v>2</v>
      </c>
      <c r="J5" s="4">
        <v>2</v>
      </c>
      <c r="K5" s="4" t="s">
        <v>30</v>
      </c>
      <c r="L5" s="4">
        <v>635</v>
      </c>
      <c r="M5" s="4">
        <v>635</v>
      </c>
      <c r="N5" s="4" t="s">
        <v>52</v>
      </c>
      <c r="O5" s="4" t="s">
        <v>32</v>
      </c>
      <c r="P5" s="4" t="s">
        <v>33</v>
      </c>
      <c r="Q5" s="4">
        <v>0</v>
      </c>
      <c r="R5" s="7">
        <v>45035</v>
      </c>
      <c r="S5" s="6">
        <v>45062</v>
      </c>
      <c r="T5" s="4" t="s">
        <v>34</v>
      </c>
      <c r="U5" s="4">
        <v>635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25</v>
      </c>
      <c r="B6" s="4" t="s">
        <v>26</v>
      </c>
      <c r="C6" s="4" t="s">
        <v>55</v>
      </c>
      <c r="D6" s="4" t="s">
        <v>28</v>
      </c>
      <c r="E6" s="4" t="s">
        <v>29</v>
      </c>
      <c r="F6" s="6">
        <v>45043</v>
      </c>
      <c r="G6" s="6">
        <v>45047</v>
      </c>
      <c r="H6" s="4">
        <v>1</v>
      </c>
      <c r="I6" s="4">
        <v>4</v>
      </c>
      <c r="J6" s="4">
        <v>4</v>
      </c>
      <c r="K6" s="4" t="s">
        <v>30</v>
      </c>
      <c r="L6" s="4">
        <v>-559</v>
      </c>
      <c r="M6" s="4">
        <v>-559</v>
      </c>
      <c r="N6" s="4" t="s">
        <v>31</v>
      </c>
      <c r="O6" s="4" t="s">
        <v>32</v>
      </c>
      <c r="P6" s="4" t="s">
        <v>33</v>
      </c>
      <c r="Q6" s="4">
        <v>0</v>
      </c>
      <c r="R6" s="7">
        <v>45028</v>
      </c>
      <c r="S6" s="6">
        <v>45062</v>
      </c>
      <c r="T6" s="4" t="s">
        <v>34</v>
      </c>
      <c r="U6" s="4">
        <v>-559</v>
      </c>
      <c r="V6" s="4">
        <v>0</v>
      </c>
      <c r="W6" s="4">
        <v>0</v>
      </c>
      <c r="X6" s="4" t="s">
        <v>35</v>
      </c>
      <c r="Y6" s="4" t="s">
        <v>36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45044</v>
      </c>
      <c r="G7" s="6">
        <v>45047</v>
      </c>
      <c r="H7" s="4">
        <v>1</v>
      </c>
      <c r="I7" s="4">
        <v>3</v>
      </c>
      <c r="J7" s="4">
        <v>3</v>
      </c>
      <c r="K7" s="4" t="s">
        <v>30</v>
      </c>
      <c r="L7" s="4">
        <v>1102</v>
      </c>
      <c r="M7" s="4">
        <v>1102</v>
      </c>
      <c r="N7" s="4" t="s">
        <v>59</v>
      </c>
      <c r="O7" s="4" t="s">
        <v>32</v>
      </c>
      <c r="P7" s="4" t="s">
        <v>33</v>
      </c>
      <c r="Q7" s="4">
        <v>0</v>
      </c>
      <c r="R7" s="7">
        <v>45036</v>
      </c>
      <c r="S7" s="6">
        <v>45062</v>
      </c>
      <c r="T7" s="4" t="s">
        <v>34</v>
      </c>
      <c r="U7" s="4">
        <v>1102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45046</v>
      </c>
      <c r="G8" s="6">
        <v>45047</v>
      </c>
      <c r="H8" s="4">
        <v>1</v>
      </c>
      <c r="I8" s="4">
        <v>1</v>
      </c>
      <c r="J8" s="4">
        <v>1</v>
      </c>
      <c r="K8" s="4" t="s">
        <v>30</v>
      </c>
      <c r="L8" s="4">
        <v>253</v>
      </c>
      <c r="M8" s="4">
        <v>253</v>
      </c>
      <c r="N8" s="4" t="s">
        <v>65</v>
      </c>
      <c r="O8" s="4" t="s">
        <v>32</v>
      </c>
      <c r="P8" s="4" t="s">
        <v>33</v>
      </c>
      <c r="Q8" s="4">
        <v>0</v>
      </c>
      <c r="R8" s="7">
        <v>45037</v>
      </c>
      <c r="S8" s="6">
        <v>45062</v>
      </c>
      <c r="T8" s="4" t="s">
        <v>34</v>
      </c>
      <c r="U8" s="4">
        <v>253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50</v>
      </c>
      <c r="E9" s="4" t="s">
        <v>51</v>
      </c>
      <c r="F9" s="6">
        <v>45045</v>
      </c>
      <c r="G9" s="6">
        <v>45047</v>
      </c>
      <c r="H9" s="4">
        <v>1</v>
      </c>
      <c r="I9" s="4">
        <v>2</v>
      </c>
      <c r="J9" s="4">
        <v>2</v>
      </c>
      <c r="K9" s="4" t="s">
        <v>30</v>
      </c>
      <c r="L9" s="4">
        <v>876</v>
      </c>
      <c r="M9" s="4">
        <v>876</v>
      </c>
      <c r="N9" s="4" t="s">
        <v>69</v>
      </c>
      <c r="O9" s="4" t="s">
        <v>32</v>
      </c>
      <c r="P9" s="4" t="s">
        <v>33</v>
      </c>
      <c r="Q9" s="4">
        <v>0</v>
      </c>
      <c r="R9" s="7">
        <v>45038</v>
      </c>
      <c r="S9" s="6">
        <v>45062</v>
      </c>
      <c r="T9" s="4" t="s">
        <v>34</v>
      </c>
      <c r="U9" s="4">
        <v>876</v>
      </c>
      <c r="V9" s="4">
        <v>0</v>
      </c>
      <c r="W9" s="4">
        <v>0</v>
      </c>
      <c r="X9" s="4" t="s">
        <v>70</v>
      </c>
      <c r="Y9" s="4" t="s">
        <v>54</v>
      </c>
    </row>
    <row r="10" s="4" customFormat="1" spans="1:25">
      <c r="A10" s="4" t="s">
        <v>68</v>
      </c>
      <c r="B10" s="4" t="s">
        <v>26</v>
      </c>
      <c r="C10" s="4" t="s">
        <v>55</v>
      </c>
      <c r="D10" s="4" t="s">
        <v>50</v>
      </c>
      <c r="E10" s="4" t="s">
        <v>51</v>
      </c>
      <c r="F10" s="6">
        <v>45045</v>
      </c>
      <c r="G10" s="6">
        <v>45047</v>
      </c>
      <c r="H10" s="4">
        <v>1</v>
      </c>
      <c r="I10" s="4">
        <v>2</v>
      </c>
      <c r="J10" s="4">
        <v>2</v>
      </c>
      <c r="K10" s="4" t="s">
        <v>30</v>
      </c>
      <c r="L10" s="4">
        <v>-876</v>
      </c>
      <c r="M10" s="4">
        <v>-876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45038</v>
      </c>
      <c r="S10" s="6">
        <v>45062</v>
      </c>
      <c r="T10" s="4" t="s">
        <v>34</v>
      </c>
      <c r="U10" s="4">
        <v>-876</v>
      </c>
      <c r="V10" s="4">
        <v>0</v>
      </c>
      <c r="W10" s="4">
        <v>0</v>
      </c>
      <c r="X10" s="4" t="s">
        <v>70</v>
      </c>
      <c r="Y10" s="4" t="s">
        <v>54</v>
      </c>
    </row>
    <row r="11" s="4" customFormat="1" spans="1:25">
      <c r="A11" s="4" t="s">
        <v>68</v>
      </c>
      <c r="B11" s="4" t="s">
        <v>26</v>
      </c>
      <c r="C11" s="4" t="s">
        <v>71</v>
      </c>
      <c r="D11" s="4" t="s">
        <v>50</v>
      </c>
      <c r="E11" s="4" t="s">
        <v>51</v>
      </c>
      <c r="F11" s="6">
        <v>45045</v>
      </c>
      <c r="G11" s="6">
        <v>45047</v>
      </c>
      <c r="H11" s="4">
        <v>1</v>
      </c>
      <c r="I11" s="4">
        <v>2</v>
      </c>
      <c r="J11" s="4">
        <v>2</v>
      </c>
      <c r="K11" s="4" t="s">
        <v>30</v>
      </c>
      <c r="L11" s="4">
        <v>876</v>
      </c>
      <c r="M11" s="4">
        <v>876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45038.7966666667</v>
      </c>
      <c r="S11" s="6">
        <v>45062</v>
      </c>
      <c r="T11" s="4" t="s">
        <v>34</v>
      </c>
      <c r="U11" s="4">
        <v>876</v>
      </c>
      <c r="V11" s="4">
        <v>0</v>
      </c>
      <c r="W11" s="4">
        <v>0</v>
      </c>
      <c r="X11" s="4" t="s">
        <v>70</v>
      </c>
      <c r="Y11" s="4" t="s">
        <v>54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63</v>
      </c>
      <c r="E12" s="4" t="s">
        <v>73</v>
      </c>
      <c r="F12" s="6">
        <v>45045</v>
      </c>
      <c r="G12" s="6">
        <v>45047</v>
      </c>
      <c r="H12" s="4">
        <v>1</v>
      </c>
      <c r="I12" s="4">
        <v>2</v>
      </c>
      <c r="J12" s="4">
        <v>2</v>
      </c>
      <c r="K12" s="4" t="s">
        <v>30</v>
      </c>
      <c r="L12" s="4">
        <v>702</v>
      </c>
      <c r="M12" s="4">
        <v>702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45039</v>
      </c>
      <c r="S12" s="6">
        <v>45062</v>
      </c>
      <c r="T12" s="4" t="s">
        <v>34</v>
      </c>
      <c r="U12" s="4">
        <v>702</v>
      </c>
      <c r="V12" s="4">
        <v>0</v>
      </c>
      <c r="W12" s="4">
        <v>0</v>
      </c>
      <c r="X12" s="4" t="s">
        <v>75</v>
      </c>
      <c r="Y12" s="4" t="s">
        <v>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"/>
  <sheetViews>
    <sheetView tabSelected="1" workbookViewId="0">
      <selection activeCell="A16" sqref="A16:C18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</v>
      </c>
    </row>
    <row r="2" s="4" customFormat="1" hidden="1" spans="1:9">
      <c r="A2" s="5">
        <v>999223603578657</v>
      </c>
      <c r="B2" s="6">
        <v>45043</v>
      </c>
      <c r="C2" s="6">
        <v>45047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999223678778089</v>
      </c>
      <c r="B3" s="6">
        <v>45045</v>
      </c>
      <c r="C3" s="6">
        <v>45047</v>
      </c>
      <c r="D3" s="4">
        <v>719</v>
      </c>
      <c r="E3" s="4" t="str">
        <f>VLOOKUP(A3,HOP!A:L,12,0)</f>
        <v>719.00</v>
      </c>
      <c r="F3" s="4" t="str">
        <f>VLOOKUP(A3,HOP!A:C,3,0)</f>
        <v>3232420</v>
      </c>
      <c r="G3" s="4">
        <f t="shared" ref="G3:G9" si="0">D3-E3</f>
        <v>0</v>
      </c>
      <c r="H3" s="4" t="str">
        <f t="shared" ref="H3:H9" si="1">$H$1&amp;F3</f>
        <v>，3232420</v>
      </c>
      <c r="I3" s="4" t="str">
        <f>VLOOKUP(A3,HOP!A:U,21,0)</f>
        <v>直连</v>
      </c>
    </row>
    <row r="4" s="4" customFormat="1" spans="1:9">
      <c r="A4" s="5">
        <v>999223730621242</v>
      </c>
      <c r="B4" s="6">
        <v>45045</v>
      </c>
      <c r="C4" s="6">
        <v>45047</v>
      </c>
      <c r="D4" s="4">
        <v>5830</v>
      </c>
      <c r="E4" s="4" t="str">
        <f>VLOOKUP(A4,HOP!A:L,12,0)</f>
        <v>5830.00</v>
      </c>
      <c r="F4" s="4" t="str">
        <f>VLOOKUP(A4,HOP!A:C,3,0)</f>
        <v>3245383</v>
      </c>
      <c r="G4" s="4">
        <f t="shared" si="0"/>
        <v>0</v>
      </c>
      <c r="H4" s="4" t="str">
        <f t="shared" si="1"/>
        <v>，3245383</v>
      </c>
      <c r="I4" s="4" t="str">
        <f>VLOOKUP(A4,HOP!A:U,21,0)</f>
        <v>直连</v>
      </c>
    </row>
    <row r="5" s="4" customFormat="1" spans="1:9">
      <c r="A5" s="5">
        <v>999223745210905</v>
      </c>
      <c r="B5" s="6">
        <v>45045</v>
      </c>
      <c r="C5" s="6">
        <v>45047</v>
      </c>
      <c r="D5" s="4">
        <v>635</v>
      </c>
      <c r="E5" s="4" t="str">
        <f>VLOOKUP(A5,HOP!A:L,12,0)</f>
        <v>635.00</v>
      </c>
      <c r="F5" s="4" t="str">
        <f>VLOOKUP(A5,HOP!A:C,3,0)</f>
        <v>3254936</v>
      </c>
      <c r="G5" s="4">
        <f t="shared" si="0"/>
        <v>0</v>
      </c>
      <c r="H5" s="4" t="str">
        <f t="shared" si="1"/>
        <v>，3254936</v>
      </c>
      <c r="I5" s="4" t="str">
        <f>VLOOKUP(A5,HOP!A:U,21,0)</f>
        <v>直连</v>
      </c>
    </row>
    <row r="6" s="4" customFormat="1" spans="1:9">
      <c r="A6" s="5">
        <v>999223764590185</v>
      </c>
      <c r="B6" s="6">
        <v>45044</v>
      </c>
      <c r="C6" s="6">
        <v>45047</v>
      </c>
      <c r="D6" s="4">
        <v>1102</v>
      </c>
      <c r="E6" s="4" t="str">
        <f>VLOOKUP(A6,HOP!A:L,12,0)</f>
        <v>1101.99</v>
      </c>
      <c r="F6" s="4" t="str">
        <f>VLOOKUP(A6,HOP!A:C,3,0)</f>
        <v>3263399</v>
      </c>
      <c r="G6" s="4">
        <f t="shared" si="0"/>
        <v>0.00999999999999091</v>
      </c>
      <c r="H6" s="4" t="str">
        <f t="shared" si="1"/>
        <v>，3263399</v>
      </c>
      <c r="I6" s="4" t="str">
        <f>VLOOKUP(A6,HOP!A:U,21,0)</f>
        <v>直连</v>
      </c>
    </row>
    <row r="7" s="4" customFormat="1" spans="1:9">
      <c r="A7" s="5">
        <v>999223777195912</v>
      </c>
      <c r="B7" s="6">
        <v>45046</v>
      </c>
      <c r="C7" s="6">
        <v>45047</v>
      </c>
      <c r="D7" s="4">
        <v>253</v>
      </c>
      <c r="E7" s="4" t="str">
        <f>VLOOKUP(A7,HOP!A:L,12,0)</f>
        <v>253.00</v>
      </c>
      <c r="F7" s="4" t="str">
        <f>VLOOKUP(A7,HOP!A:C,3,0)</f>
        <v>3268930</v>
      </c>
      <c r="G7" s="4">
        <f t="shared" si="0"/>
        <v>0</v>
      </c>
      <c r="H7" s="4" t="str">
        <f t="shared" si="1"/>
        <v>，3268930</v>
      </c>
      <c r="I7" s="4" t="str">
        <f>VLOOKUP(A7,HOP!A:U,21,0)</f>
        <v>直连</v>
      </c>
    </row>
    <row r="8" s="4" customFormat="1" spans="1:10">
      <c r="A8" s="8" t="s">
        <v>78</v>
      </c>
      <c r="B8" s="6">
        <v>45045</v>
      </c>
      <c r="C8" s="6">
        <v>45047</v>
      </c>
      <c r="D8" s="4">
        <v>876</v>
      </c>
      <c r="E8" s="4" t="e">
        <f>VLOOKUP(A8,HOP!A:L,12,0)</f>
        <v>#N/A</v>
      </c>
      <c r="F8" s="4">
        <v>3273686</v>
      </c>
      <c r="G8" s="4" t="e">
        <f t="shared" si="0"/>
        <v>#N/A</v>
      </c>
      <c r="H8" s="4" t="str">
        <f t="shared" si="1"/>
        <v>，3273686</v>
      </c>
      <c r="I8" s="4" t="e">
        <f>VLOOKUP(A8,HOP!A:U,21,0)</f>
        <v>#N/A</v>
      </c>
      <c r="J8" s="4" t="s">
        <v>79</v>
      </c>
    </row>
    <row r="9" s="4" customFormat="1" spans="1:9">
      <c r="A9" s="5">
        <v>999223799963275</v>
      </c>
      <c r="B9" s="6">
        <v>45045</v>
      </c>
      <c r="C9" s="6">
        <v>45047</v>
      </c>
      <c r="D9" s="4">
        <v>702</v>
      </c>
      <c r="E9" s="4" t="str">
        <f>VLOOKUP(A9,HOP!A:L,12,0)</f>
        <v>702.00</v>
      </c>
      <c r="F9" s="4" t="str">
        <f>VLOOKUP(A9,HOP!A:C,3,0)</f>
        <v>3274776</v>
      </c>
      <c r="G9" s="4">
        <f t="shared" si="0"/>
        <v>0</v>
      </c>
      <c r="H9" s="4" t="str">
        <f t="shared" si="1"/>
        <v>，3274776</v>
      </c>
      <c r="I9" s="4" t="str">
        <f>VLOOKUP(A9,HOP!A:U,21,0)</f>
        <v>直连</v>
      </c>
    </row>
    <row r="11" spans="4:4">
      <c r="D11" s="4">
        <f>SUM(D2:D10)</f>
        <v>10117</v>
      </c>
    </row>
    <row r="13" spans="4:4">
      <c r="D13" s="4" t="s">
        <v>80</v>
      </c>
    </row>
    <row r="16" spans="1:3">
      <c r="A16" s="4" t="s">
        <v>81</v>
      </c>
      <c r="C16" s="4">
        <v>9241</v>
      </c>
    </row>
    <row r="17" spans="1:3">
      <c r="A17" s="4" t="s">
        <v>82</v>
      </c>
      <c r="C17" s="4">
        <v>876</v>
      </c>
    </row>
    <row r="18" spans="1:3">
      <c r="A18" s="4" t="s">
        <v>83</v>
      </c>
      <c r="C18" s="4">
        <f>SUBTOTAL(9,C16:C17)</f>
        <v>10117</v>
      </c>
    </row>
  </sheetData>
  <autoFilter ref="A1:X9">
    <filterColumn colId="3">
      <filters>
        <filter val="5830"/>
        <filter val="702"/>
        <filter val="1102"/>
        <filter val="253"/>
        <filter val="635"/>
        <filter val="876"/>
        <filter val="7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D42" sqref="D42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  <c r="U1" s="2" t="s">
        <v>101</v>
      </c>
      <c r="V1" s="2" t="s">
        <v>102</v>
      </c>
    </row>
    <row r="2" s="1" customFormat="1" spans="1:22">
      <c r="A2" s="3">
        <v>999223777195912</v>
      </c>
      <c r="B2" s="1" t="s">
        <v>103</v>
      </c>
      <c r="C2" s="1" t="s">
        <v>104</v>
      </c>
      <c r="D2" s="1" t="s">
        <v>105</v>
      </c>
      <c r="E2" s="1" t="s">
        <v>65</v>
      </c>
      <c r="F2" s="1" t="s">
        <v>106</v>
      </c>
      <c r="G2" s="1" t="s">
        <v>107</v>
      </c>
      <c r="H2" s="1" t="s">
        <v>108</v>
      </c>
      <c r="I2" s="1" t="s">
        <v>109</v>
      </c>
      <c r="J2" s="1" t="s">
        <v>110</v>
      </c>
      <c r="K2" s="1" t="s">
        <v>109</v>
      </c>
      <c r="L2" s="1" t="s">
        <v>109</v>
      </c>
      <c r="M2" s="1" t="s">
        <v>111</v>
      </c>
      <c r="N2" s="1" t="s">
        <v>111</v>
      </c>
      <c r="O2" s="1" t="s">
        <v>112</v>
      </c>
      <c r="P2" s="1" t="s">
        <v>113</v>
      </c>
      <c r="Q2" s="1" t="s">
        <v>114</v>
      </c>
      <c r="R2" s="1" t="s">
        <v>115</v>
      </c>
      <c r="S2" s="1" t="s">
        <v>116</v>
      </c>
      <c r="T2" s="1" t="s">
        <v>117</v>
      </c>
      <c r="U2" s="1" t="s">
        <v>118</v>
      </c>
      <c r="V2" s="1" t="s">
        <v>119</v>
      </c>
    </row>
    <row r="3" s="1" customFormat="1" spans="1:22">
      <c r="A3" s="3">
        <v>999223730621242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107</v>
      </c>
      <c r="H3" s="1" t="s">
        <v>108</v>
      </c>
      <c r="I3" s="1" t="s">
        <v>125</v>
      </c>
      <c r="J3" s="1" t="s">
        <v>110</v>
      </c>
      <c r="K3" s="1" t="s">
        <v>125</v>
      </c>
      <c r="L3" s="1" t="s">
        <v>125</v>
      </c>
      <c r="M3" s="1" t="s">
        <v>111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126</v>
      </c>
      <c r="S3" s="1" t="s">
        <v>116</v>
      </c>
      <c r="T3" s="1" t="s">
        <v>117</v>
      </c>
      <c r="U3" s="1" t="s">
        <v>118</v>
      </c>
      <c r="V3" s="1" t="s">
        <v>119</v>
      </c>
    </row>
    <row r="4" s="1" customFormat="1" spans="1:22">
      <c r="A4" s="3">
        <v>999223745210905</v>
      </c>
      <c r="B4" s="1" t="s">
        <v>120</v>
      </c>
      <c r="C4" s="1" t="s">
        <v>127</v>
      </c>
      <c r="D4" s="1" t="s">
        <v>128</v>
      </c>
      <c r="E4" s="1" t="s">
        <v>52</v>
      </c>
      <c r="F4" s="1" t="s">
        <v>124</v>
      </c>
      <c r="G4" s="1" t="s">
        <v>107</v>
      </c>
      <c r="H4" s="1" t="s">
        <v>108</v>
      </c>
      <c r="I4" s="1" t="s">
        <v>129</v>
      </c>
      <c r="J4" s="1" t="s">
        <v>110</v>
      </c>
      <c r="K4" s="1" t="s">
        <v>129</v>
      </c>
      <c r="L4" s="1" t="s">
        <v>129</v>
      </c>
      <c r="M4" s="1" t="s">
        <v>111</v>
      </c>
      <c r="N4" s="1" t="s">
        <v>111</v>
      </c>
      <c r="O4" s="1" t="s">
        <v>112</v>
      </c>
      <c r="P4" s="1" t="s">
        <v>113</v>
      </c>
      <c r="Q4" s="1" t="s">
        <v>114</v>
      </c>
      <c r="R4" s="1" t="s">
        <v>130</v>
      </c>
      <c r="S4" s="1" t="s">
        <v>116</v>
      </c>
      <c r="T4" s="1" t="s">
        <v>117</v>
      </c>
      <c r="U4" s="1" t="s">
        <v>118</v>
      </c>
      <c r="V4" s="1" t="s">
        <v>119</v>
      </c>
    </row>
    <row r="5" s="1" customFormat="1" spans="1:22">
      <c r="A5" s="3">
        <v>999223764590185</v>
      </c>
      <c r="B5" s="1" t="s">
        <v>131</v>
      </c>
      <c r="C5" s="1" t="s">
        <v>132</v>
      </c>
      <c r="D5" s="1" t="s">
        <v>133</v>
      </c>
      <c r="E5" s="1" t="s">
        <v>59</v>
      </c>
      <c r="F5" s="1" t="s">
        <v>134</v>
      </c>
      <c r="G5" s="1" t="s">
        <v>107</v>
      </c>
      <c r="H5" s="1" t="s">
        <v>108</v>
      </c>
      <c r="I5" s="1" t="s">
        <v>135</v>
      </c>
      <c r="J5" s="1" t="s">
        <v>110</v>
      </c>
      <c r="K5" s="1" t="s">
        <v>135</v>
      </c>
      <c r="L5" s="1" t="s">
        <v>135</v>
      </c>
      <c r="M5" s="1" t="s">
        <v>111</v>
      </c>
      <c r="N5" s="1" t="s">
        <v>111</v>
      </c>
      <c r="O5" s="1" t="s">
        <v>112</v>
      </c>
      <c r="P5" s="1" t="s">
        <v>113</v>
      </c>
      <c r="Q5" s="1" t="s">
        <v>114</v>
      </c>
      <c r="R5" s="1" t="s">
        <v>136</v>
      </c>
      <c r="S5" s="1" t="s">
        <v>116</v>
      </c>
      <c r="T5" s="1" t="s">
        <v>117</v>
      </c>
      <c r="U5" s="1" t="s">
        <v>118</v>
      </c>
      <c r="V5" s="1" t="s">
        <v>119</v>
      </c>
    </row>
    <row r="6" s="1" customFormat="1" spans="1:22">
      <c r="A6" s="3">
        <v>999223799963275</v>
      </c>
      <c r="B6" s="1" t="s">
        <v>137</v>
      </c>
      <c r="C6" s="1" t="s">
        <v>138</v>
      </c>
      <c r="D6" s="1" t="s">
        <v>105</v>
      </c>
      <c r="E6" s="1" t="s">
        <v>74</v>
      </c>
      <c r="F6" s="1" t="s">
        <v>124</v>
      </c>
      <c r="G6" s="1" t="s">
        <v>107</v>
      </c>
      <c r="H6" s="1" t="s">
        <v>108</v>
      </c>
      <c r="I6" s="1" t="s">
        <v>139</v>
      </c>
      <c r="J6" s="1" t="s">
        <v>110</v>
      </c>
      <c r="K6" s="1" t="s">
        <v>139</v>
      </c>
      <c r="L6" s="1" t="s">
        <v>139</v>
      </c>
      <c r="M6" s="1" t="s">
        <v>111</v>
      </c>
      <c r="N6" s="1" t="s">
        <v>111</v>
      </c>
      <c r="O6" s="1" t="s">
        <v>112</v>
      </c>
      <c r="P6" s="1" t="s">
        <v>113</v>
      </c>
      <c r="Q6" s="1" t="s">
        <v>114</v>
      </c>
      <c r="R6" s="1" t="s">
        <v>140</v>
      </c>
      <c r="S6" s="1" t="s">
        <v>116</v>
      </c>
      <c r="T6" s="1" t="s">
        <v>117</v>
      </c>
      <c r="U6" s="1" t="s">
        <v>118</v>
      </c>
      <c r="V6" s="1" t="s">
        <v>119</v>
      </c>
    </row>
    <row r="7" s="1" customFormat="1" spans="1:22">
      <c r="A7" s="3">
        <v>999223678778089</v>
      </c>
      <c r="B7" s="1" t="s">
        <v>141</v>
      </c>
      <c r="C7" s="1" t="s">
        <v>142</v>
      </c>
      <c r="D7" s="1" t="s">
        <v>143</v>
      </c>
      <c r="E7" s="1" t="s">
        <v>40</v>
      </c>
      <c r="F7" s="1" t="s">
        <v>124</v>
      </c>
      <c r="G7" s="1" t="s">
        <v>107</v>
      </c>
      <c r="H7" s="1" t="s">
        <v>108</v>
      </c>
      <c r="I7" s="1" t="s">
        <v>144</v>
      </c>
      <c r="J7" s="1" t="s">
        <v>110</v>
      </c>
      <c r="K7" s="1" t="s">
        <v>144</v>
      </c>
      <c r="L7" s="1" t="s">
        <v>144</v>
      </c>
      <c r="M7" s="1" t="s">
        <v>111</v>
      </c>
      <c r="N7" s="1" t="s">
        <v>111</v>
      </c>
      <c r="O7" s="1" t="s">
        <v>112</v>
      </c>
      <c r="P7" s="1" t="s">
        <v>113</v>
      </c>
      <c r="Q7" s="1" t="s">
        <v>114</v>
      </c>
      <c r="R7" s="1" t="s">
        <v>145</v>
      </c>
      <c r="S7" s="1" t="s">
        <v>116</v>
      </c>
      <c r="T7" s="1" t="s">
        <v>117</v>
      </c>
      <c r="U7" s="1" t="s">
        <v>118</v>
      </c>
      <c r="V7" s="1" t="s">
        <v>119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2023-05-16T02:04:55Z</dcterms:created>
  <dcterms:modified xsi:type="dcterms:W3CDTF">2023-05-16T02:19:30Z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399C949B0DDC4B6BA9F356003DA94589_12</vt:lpwstr>
  </property>
  <property fmtid="{D5CDD505-2E9C-101B-9397-08002B2CF9AE}" pid="3" name="KSOProductBuildVer">
    <vt:lpwstr>2052-11.1.0.14036</vt:lpwstr>
  </property>
</Properties>
</file>