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<sst xmlns="http://schemas.openxmlformats.org/spreadsheetml/2006/main" count="387" uniqueCount="195">
  <si>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</si>
  <si>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</si>
  <si>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</si>
  <si>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</si>
  <si>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</si>
  <si>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</si>
  <si>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</si>
  <si>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</si>
  <si>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</si>
  <si>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</si>
  <si>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</si>
  <si>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</si>
  <si>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</si>
  <si>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</si>
  <si>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</si>
  <si>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</si>
  <si>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</si>
  <si>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</si>
  <si>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</si>
  <si>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</si>
  <si>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</si>
  <si>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</si>
  <si>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</si>
  <si>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</si>
  <si>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</si>
  <si>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999222320589478	</t>
  </si>
  <si>
    <t>Ctrip</t>
  </si>
  <si>
    <t>正常</t>
  </si>
  <si>
    <t>[新加坡]新加坡半岛怡东酒店(Peninsula Excelsior Hotel Singapore)(37209095)</t>
  </si>
  <si>
    <t>高级房&lt;2人入住&gt;&lt;不退款&gt;</t>
  </si>
  <si>
    <t>USD</t>
  </si>
  <si>
    <t>ZHANG/CHIYUAN,MA/LIYI</t>
  </si>
  <si>
    <t>CA5326230517USD</t>
  </si>
  <si>
    <t>未提现</t>
  </si>
  <si>
    <t>携程开票</t>
  </si>
  <si>
    <t xml:space="preserve">2972896	</t>
  </si>
  <si>
    <t xml:space="preserve">3266921	</t>
  </si>
  <si>
    <t xml:space="preserve">999223261215108	</t>
  </si>
  <si>
    <t>[吉隆坡]吉隆坡四季酒店(Four Seasons Hotel Kuala Lumpur)(40721593)</t>
  </si>
  <si>
    <t>园景尊贵特大床房&lt;2人入住&gt;&lt;不退款&gt;&lt;早餐&gt;</t>
  </si>
  <si>
    <t>GEORGIEVA/MARIANA TOCHKOVA</t>
  </si>
  <si>
    <t xml:space="preserve">3155066	</t>
  </si>
  <si>
    <t xml:space="preserve">	</t>
  </si>
  <si>
    <t xml:space="preserve">999223382572881	</t>
  </si>
  <si>
    <t>[瓜拉龙运]丹戎爪拉度假村(Tanjong Jara Resort - Small Luxury Hotels of the World)(44793446)</t>
  </si>
  <si>
    <t>司兰碧房&lt;2人入住&gt;&lt;不退款&gt;</t>
  </si>
  <si>
    <t>Yap/Chun Yuan,Yap/Chun Yuan</t>
  </si>
  <si>
    <t xml:space="preserve">3177684	</t>
  </si>
  <si>
    <t xml:space="preserve">174497026	</t>
  </si>
  <si>
    <t xml:space="preserve">999223485333706	</t>
  </si>
  <si>
    <t>[北雅加达]雅加达马约兰假日旅馆(Holiday Inn Jakarta Kemayoran, an IHG Hotel)(37054565)</t>
  </si>
  <si>
    <t>双床房&lt;2人入住&gt;&lt;不退款&gt;&lt;早餐&gt;</t>
  </si>
  <si>
    <t>LI/WEN,HUA/RONGQING</t>
  </si>
  <si>
    <t xml:space="preserve">3197474	</t>
  </si>
  <si>
    <t xml:space="preserve">46888148	</t>
  </si>
  <si>
    <t xml:space="preserve">999223697450858	</t>
  </si>
  <si>
    <t>[曼谷]曼谷林布兰套房酒店(Rembrandt Hotel and Suites Bangkok)(44800781)</t>
  </si>
  <si>
    <t>高级房&lt;1&gt;&lt;2人入住&gt;&lt;不退款&gt;</t>
  </si>
  <si>
    <t>Hundemer/RICARDO</t>
  </si>
  <si>
    <t xml:space="preserve">3236831	</t>
  </si>
  <si>
    <t xml:space="preserve">999224010558831	</t>
  </si>
  <si>
    <t>[檀香山]威基基海滩阿洛希拉尼酒店('Alohilani Resort Waikiki Beach)(37200143)</t>
  </si>
  <si>
    <t>标准两张大床房&lt;2人入住&gt;&lt;不退款&gt;</t>
  </si>
  <si>
    <t>McIntyre/Timothy</t>
  </si>
  <si>
    <t xml:space="preserve">3328560	</t>
  </si>
  <si>
    <t xml:space="preserve">999224077294682	</t>
  </si>
  <si>
    <t>[曼谷]曼谷亚洲酒店(Asia Hotel Bangkok)(37200463)</t>
  </si>
  <si>
    <t>Zhou/Ping</t>
  </si>
  <si>
    <t xml:space="preserve">3348634	</t>
  </si>
  <si>
    <t xml:space="preserve">-6047253	</t>
  </si>
  <si>
    <t xml:space="preserve">999224095807971	</t>
  </si>
  <si>
    <t>[棉兰]棉兰阿雅度塔酒店(Aryaduta Medan)(37203146)</t>
  </si>
  <si>
    <t>豪华房&lt;1&gt;&lt;2人入住&gt;&lt;不退款&gt;</t>
  </si>
  <si>
    <t>WANG/HAIXU</t>
  </si>
  <si>
    <t xml:space="preserve">3354764	</t>
  </si>
  <si>
    <t xml:space="preserve">RZ-6875683	</t>
  </si>
  <si>
    <t xml:space="preserve">999224110929704	</t>
  </si>
  <si>
    <t>[曼谷]曼谷素坤逸 11 巷美居酒店(Mercure Bangkok Sukhumvit 11)(40742148)</t>
  </si>
  <si>
    <t>豪华双床房带浴缸&lt;2人入住&gt;&lt;不退款&gt;</t>
  </si>
  <si>
    <t>WU/PEILIN</t>
  </si>
  <si>
    <t xml:space="preserve">3359777	</t>
  </si>
  <si>
    <t xml:space="preserve">305770	</t>
  </si>
  <si>
    <t xml:space="preserve">999224111601648	</t>
  </si>
  <si>
    <t>豪华特大床房带浴缸&lt;2人入住&gt;&lt;不退款&gt;</t>
  </si>
  <si>
    <t>CHEN/XIAO</t>
  </si>
  <si>
    <t xml:space="preserve">3359896	</t>
  </si>
  <si>
    <t xml:space="preserve">464284	</t>
  </si>
  <si>
    <t>,</t>
  </si>
  <si>
    <t xml:space="preserve">USD 3006
</t>
  </si>
  <si>
    <t>A230517095427911</t>
  </si>
  <si>
    <t>A230517095604911</t>
  </si>
  <si>
    <t xml:space="preserve">USD / HKD 当前参考汇率: 7.83806
</t>
  </si>
  <si>
    <t>总计：3006 USD/
23561.21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</si>
  <si>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</si>
  <si>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</si>
  <si>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</si>
  <si>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</si>
  <si>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</si>
  <si>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</si>
  <si>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</si>
  <si>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</si>
  <si>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</si>
  <si>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</si>
  <si>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</si>
  <si>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</si>
  <si>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</si>
  <si>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</si>
  <si>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</si>
  <si>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</si>
  <si>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</si>
  <si>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</si>
  <si>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</si>
  <si>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2023-05-12</t>
  </si>
  <si>
    <t>3359896</t>
  </si>
  <si>
    <t>曼谷素坤逸11号美居酒店</t>
  </si>
  <si>
    <t>CHEN XIAO</t>
  </si>
  <si>
    <t>2023-05-14</t>
  </si>
  <si>
    <t>退房日周结</t>
  </si>
  <si>
    <t>1379.43</t>
  </si>
  <si>
    <t>198.00</t>
  </si>
  <si>
    <t>0</t>
  </si>
  <si>
    <t>0.00</t>
  </si>
  <si>
    <t>携程盛景国际直连</t>
  </si>
  <si>
    <t>01.010677</t>
  </si>
  <si>
    <t>2023-05-12 11:48:56</t>
  </si>
  <si>
    <t>否</t>
  </si>
  <si>
    <t>汇智国际旅游发展有限公司</t>
  </si>
  <si>
    <t>直采</t>
  </si>
  <si>
    <t>泰国</t>
  </si>
  <si>
    <t>3359777</t>
  </si>
  <si>
    <t>WU PEILIN</t>
  </si>
  <si>
    <t>2023-05-12 11:21:51</t>
  </si>
  <si>
    <t>2023-05-11</t>
  </si>
  <si>
    <t>3354764</t>
  </si>
  <si>
    <t>棉兰阿里亚酒店</t>
  </si>
  <si>
    <t>WANG HAIXU</t>
  </si>
  <si>
    <t>500.42</t>
  </si>
  <si>
    <t>72.00</t>
  </si>
  <si>
    <t>2023-05-11 12:20:10</t>
  </si>
  <si>
    <t>直连</t>
  </si>
  <si>
    <t>印度尼西亚</t>
  </si>
  <si>
    <t>2023-05-10</t>
  </si>
  <si>
    <t>3348634</t>
  </si>
  <si>
    <t>曼谷亚洲酒店</t>
  </si>
  <si>
    <t>Zhou Ping</t>
  </si>
  <si>
    <t>992.18</t>
  </si>
  <si>
    <t>143.00</t>
  </si>
  <si>
    <t>2023-05-10 06:26:07</t>
  </si>
  <si>
    <t>2023-05-05</t>
  </si>
  <si>
    <t>3328560</t>
  </si>
  <si>
    <t>阿洛希拉尼威基基海滩度假村</t>
  </si>
  <si>
    <t>McIntyre Timothy</t>
  </si>
  <si>
    <t>3686.87</t>
  </si>
  <si>
    <t>532.00</t>
  </si>
  <si>
    <t>2023-05-05 13:24:27</t>
  </si>
  <si>
    <t>美国</t>
  </si>
  <si>
    <t>2023-04-17</t>
  </si>
  <si>
    <t>3236831</t>
  </si>
  <si>
    <t>曼谷瑞博朗得酒店</t>
  </si>
  <si>
    <t>Hundemer RICARDO</t>
  </si>
  <si>
    <t>847.31</t>
  </si>
  <si>
    <t>123.00</t>
  </si>
  <si>
    <t>2023-04-17 11:32:24</t>
  </si>
  <si>
    <t>2023-04-04</t>
  </si>
  <si>
    <t>3197474</t>
  </si>
  <si>
    <t>雅加达马约兰假日旅馆</t>
  </si>
  <si>
    <t>LI WEN,HUA RONGQING</t>
  </si>
  <si>
    <t>2023-05-08</t>
  </si>
  <si>
    <t>5379.11</t>
  </si>
  <si>
    <t>780.00</t>
  </si>
  <si>
    <t>2023-04-04 14:58:31</t>
  </si>
  <si>
    <t>2023-03-28</t>
  </si>
  <si>
    <t>3177684</t>
  </si>
  <si>
    <t>月之影度假村</t>
  </si>
  <si>
    <t>Yap Chun Yuan,Yap Chun Yuan</t>
  </si>
  <si>
    <t>2359.87</t>
  </si>
  <si>
    <t>342.00</t>
  </si>
  <si>
    <t>2023-04-07 09:45:41</t>
  </si>
  <si>
    <t>马来西亚</t>
  </si>
  <si>
    <t>2023-03-19</t>
  </si>
  <si>
    <t>3155066</t>
  </si>
  <si>
    <t>吉隆坡四季酒店</t>
  </si>
  <si>
    <t>GEORGIEVA MARIANA TOCHKOVA</t>
  </si>
  <si>
    <t>2023-05-13</t>
  </si>
  <si>
    <t>2181.73</t>
  </si>
  <si>
    <t>316.00</t>
  </si>
  <si>
    <t>2023-03-20 08:49:05</t>
  </si>
  <si>
    <t>2023-01-23</t>
  </si>
  <si>
    <t>2972896</t>
  </si>
  <si>
    <t>新加坡半岛怡东酒店</t>
  </si>
  <si>
    <t>ZHANG CHIYUAN,MA LIYI</t>
  </si>
  <si>
    <t>2054.17</t>
  </si>
  <si>
    <t>302.00</t>
  </si>
  <si>
    <t>2023-01-23 21:23:50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</si>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</sst>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464820</xdr:colOff>
      <xdr:row>44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685020" cy="4488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45058</v>
      </c>
      <c r="G2" s="6">
        <v>45060</v>
      </c>
      <c r="H2" s="4">
        <v>1</v>
      </c>
      <c r="I2" s="4">
        <v>2</v>
      </c>
      <c r="J2" s="4">
        <v>2</v>
      </c>
      <c r="K2" s="4" t="s">
        <v>30</v>
      </c>
      <c r="L2" s="4">
        <v>302</v>
      </c>
      <c r="M2" s="4">
        <v>302</v>
      </c>
      <c r="N2" s="4" t="s">
        <v>31</v>
      </c>
      <c r="O2" s="4" t="s">
        <v>32</v>
      </c>
      <c r="P2" s="4" t="s">
        <v>33</v>
      </c>
      <c r="Q2" s="4">
        <v>0</v>
      </c>
      <c r="R2" s="7">
        <v>44949</v>
      </c>
      <c r="S2" s="6">
        <v>45063</v>
      </c>
      <c r="T2" s="4" t="s">
        <v>34</v>
      </c>
      <c r="U2" s="4">
        <v>302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45059</v>
      </c>
      <c r="G3" s="6">
        <v>45060</v>
      </c>
      <c r="H3" s="4">
        <v>1</v>
      </c>
      <c r="I3" s="4">
        <v>1</v>
      </c>
      <c r="J3" s="4">
        <v>1</v>
      </c>
      <c r="K3" s="4" t="s">
        <v>30</v>
      </c>
      <c r="L3" s="4">
        <v>316</v>
      </c>
      <c r="M3" s="4">
        <v>316</v>
      </c>
      <c r="N3" s="4" t="s">
        <v>40</v>
      </c>
      <c r="O3" s="4" t="s">
        <v>32</v>
      </c>
      <c r="P3" s="4" t="s">
        <v>33</v>
      </c>
      <c r="Q3" s="4">
        <v>0</v>
      </c>
      <c r="R3" s="7">
        <v>45004</v>
      </c>
      <c r="S3" s="6">
        <v>45063</v>
      </c>
      <c r="T3" s="4" t="s">
        <v>34</v>
      </c>
      <c r="U3" s="4">
        <v>316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45058</v>
      </c>
      <c r="G4" s="6">
        <v>45060</v>
      </c>
      <c r="H4" s="4">
        <v>1</v>
      </c>
      <c r="I4" s="4">
        <v>2</v>
      </c>
      <c r="J4" s="4">
        <v>2</v>
      </c>
      <c r="K4" s="4" t="s">
        <v>30</v>
      </c>
      <c r="L4" s="4">
        <v>342</v>
      </c>
      <c r="M4" s="4">
        <v>342</v>
      </c>
      <c r="N4" s="4" t="s">
        <v>46</v>
      </c>
      <c r="O4" s="4" t="s">
        <v>32</v>
      </c>
      <c r="P4" s="4" t="s">
        <v>33</v>
      </c>
      <c r="Q4" s="4">
        <v>0</v>
      </c>
      <c r="R4" s="7">
        <v>45013</v>
      </c>
      <c r="S4" s="6">
        <v>45063</v>
      </c>
      <c r="T4" s="4" t="s">
        <v>34</v>
      </c>
      <c r="U4" s="4">
        <v>342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45054</v>
      </c>
      <c r="G5" s="6">
        <v>45060</v>
      </c>
      <c r="H5" s="4">
        <v>2</v>
      </c>
      <c r="I5" s="4">
        <v>6</v>
      </c>
      <c r="J5" s="4">
        <v>12</v>
      </c>
      <c r="K5" s="4" t="s">
        <v>30</v>
      </c>
      <c r="L5" s="4">
        <v>780</v>
      </c>
      <c r="M5" s="4">
        <v>780</v>
      </c>
      <c r="N5" s="4" t="s">
        <v>52</v>
      </c>
      <c r="O5" s="4" t="s">
        <v>32</v>
      </c>
      <c r="P5" s="4" t="s">
        <v>33</v>
      </c>
      <c r="Q5" s="4">
        <v>0</v>
      </c>
      <c r="R5" s="7">
        <v>45020</v>
      </c>
      <c r="S5" s="6">
        <v>45063</v>
      </c>
      <c r="T5" s="4" t="s">
        <v>34</v>
      </c>
      <c r="U5" s="4">
        <v>780</v>
      </c>
      <c r="V5" s="4">
        <v>0</v>
      </c>
      <c r="W5" s="4">
        <v>0</v>
      </c>
      <c r="X5" s="4" t="s">
        <v>53</v>
      </c>
      <c r="Y5" s="4">
        <v>40855092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45057</v>
      </c>
      <c r="G6" s="6">
        <v>45060</v>
      </c>
      <c r="H6" s="4">
        <v>1</v>
      </c>
      <c r="I6" s="4">
        <v>3</v>
      </c>
      <c r="J6" s="4">
        <v>3</v>
      </c>
      <c r="K6" s="4" t="s">
        <v>30</v>
      </c>
      <c r="L6" s="4">
        <v>123</v>
      </c>
      <c r="M6" s="4">
        <v>123</v>
      </c>
      <c r="N6" s="4" t="s">
        <v>58</v>
      </c>
      <c r="O6" s="4" t="s">
        <v>32</v>
      </c>
      <c r="P6" s="4" t="s">
        <v>33</v>
      </c>
      <c r="Q6" s="4">
        <v>0</v>
      </c>
      <c r="R6" s="7">
        <v>45033</v>
      </c>
      <c r="S6" s="6">
        <v>45063</v>
      </c>
      <c r="T6" s="4" t="s">
        <v>34</v>
      </c>
      <c r="U6" s="4">
        <v>123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45058</v>
      </c>
      <c r="G7" s="6">
        <v>45060</v>
      </c>
      <c r="H7" s="4">
        <v>1</v>
      </c>
      <c r="I7" s="4">
        <v>2</v>
      </c>
      <c r="J7" s="4">
        <v>2</v>
      </c>
      <c r="K7" s="4" t="s">
        <v>30</v>
      </c>
      <c r="L7" s="4">
        <v>532</v>
      </c>
      <c r="M7" s="4">
        <v>532</v>
      </c>
      <c r="N7" s="4" t="s">
        <v>63</v>
      </c>
      <c r="O7" s="4" t="s">
        <v>32</v>
      </c>
      <c r="P7" s="4" t="s">
        <v>33</v>
      </c>
      <c r="Q7" s="4">
        <v>0</v>
      </c>
      <c r="R7" s="7">
        <v>45051</v>
      </c>
      <c r="S7" s="6">
        <v>45063</v>
      </c>
      <c r="T7" s="4" t="s">
        <v>34</v>
      </c>
      <c r="U7" s="4">
        <v>532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29</v>
      </c>
      <c r="F8" s="6">
        <v>45057</v>
      </c>
      <c r="G8" s="6">
        <v>45060</v>
      </c>
      <c r="H8" s="4">
        <v>1</v>
      </c>
      <c r="I8" s="4">
        <v>3</v>
      </c>
      <c r="J8" s="4">
        <v>3</v>
      </c>
      <c r="K8" s="4" t="s">
        <v>30</v>
      </c>
      <c r="L8" s="4">
        <v>143</v>
      </c>
      <c r="M8" s="4">
        <v>143</v>
      </c>
      <c r="N8" s="4" t="s">
        <v>67</v>
      </c>
      <c r="O8" s="4" t="s">
        <v>32</v>
      </c>
      <c r="P8" s="4" t="s">
        <v>33</v>
      </c>
      <c r="Q8" s="4">
        <v>0</v>
      </c>
      <c r="R8" s="7">
        <v>45056</v>
      </c>
      <c r="S8" s="6">
        <v>45063</v>
      </c>
      <c r="T8" s="4" t="s">
        <v>34</v>
      </c>
      <c r="U8" s="4">
        <v>143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45058</v>
      </c>
      <c r="G9" s="6">
        <v>45060</v>
      </c>
      <c r="H9" s="4">
        <v>1</v>
      </c>
      <c r="I9" s="4">
        <v>2</v>
      </c>
      <c r="J9" s="4">
        <v>2</v>
      </c>
      <c r="K9" s="4" t="s">
        <v>30</v>
      </c>
      <c r="L9" s="4">
        <v>72</v>
      </c>
      <c r="M9" s="4">
        <v>72</v>
      </c>
      <c r="N9" s="4" t="s">
        <v>73</v>
      </c>
      <c r="O9" s="4" t="s">
        <v>32</v>
      </c>
      <c r="P9" s="4" t="s">
        <v>33</v>
      </c>
      <c r="Q9" s="4">
        <v>0</v>
      </c>
      <c r="R9" s="7">
        <v>45057</v>
      </c>
      <c r="S9" s="6">
        <v>45063</v>
      </c>
      <c r="T9" s="4" t="s">
        <v>34</v>
      </c>
      <c r="U9" s="4">
        <v>72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45058</v>
      </c>
      <c r="G10" s="6">
        <v>45060</v>
      </c>
      <c r="H10" s="4">
        <v>1</v>
      </c>
      <c r="I10" s="4">
        <v>2</v>
      </c>
      <c r="J10" s="4">
        <v>2</v>
      </c>
      <c r="K10" s="4" t="s">
        <v>30</v>
      </c>
      <c r="L10" s="4">
        <v>198</v>
      </c>
      <c r="M10" s="4">
        <v>198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45058</v>
      </c>
      <c r="S10" s="6">
        <v>45063</v>
      </c>
      <c r="T10" s="4" t="s">
        <v>34</v>
      </c>
      <c r="U10" s="4">
        <v>198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77</v>
      </c>
      <c r="E11" s="4" t="s">
        <v>83</v>
      </c>
      <c r="F11" s="6">
        <v>45058</v>
      </c>
      <c r="G11" s="6">
        <v>45060</v>
      </c>
      <c r="H11" s="4">
        <v>1</v>
      </c>
      <c r="I11" s="4">
        <v>2</v>
      </c>
      <c r="J11" s="4">
        <v>2</v>
      </c>
      <c r="K11" s="4" t="s">
        <v>30</v>
      </c>
      <c r="L11" s="4">
        <v>198</v>
      </c>
      <c r="M11" s="4">
        <v>198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45058</v>
      </c>
      <c r="S11" s="6">
        <v>45063</v>
      </c>
      <c r="T11" s="4" t="s">
        <v>34</v>
      </c>
      <c r="U11" s="4">
        <v>198</v>
      </c>
      <c r="V11" s="4">
        <v>0</v>
      </c>
      <c r="W11" s="4">
        <v>0</v>
      </c>
      <c r="X11" s="4" t="s">
        <v>85</v>
      </c>
      <c r="Y11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C19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hidden="1" spans="1:9">
      <c r="A2" s="5">
        <v>999222320589478</v>
      </c>
      <c r="B2" s="6">
        <v>45058</v>
      </c>
      <c r="C2" s="6">
        <v>45060</v>
      </c>
      <c r="D2" s="4">
        <v>302</v>
      </c>
      <c r="E2" s="4" t="str">
        <f>VLOOKUP(A2,HOP!A:L,12,0)</f>
        <v>302.00</v>
      </c>
      <c r="F2" s="4" t="str">
        <f>VLOOKUP(A2,HOP!A:C,3,0)</f>
        <v>2972896</v>
      </c>
      <c r="G2" s="4">
        <f>D2-E2</f>
        <v>0</v>
      </c>
      <c r="H2" s="4" t="str">
        <f>$H$1&amp;F2</f>
        <v>,2972896</v>
      </c>
      <c r="I2" s="4" t="str">
        <f>VLOOKUP(A2,HOP!A:U,21,0)</f>
        <v>直连</v>
      </c>
    </row>
    <row r="3" s="4" customFormat="1" spans="1:9">
      <c r="A3" s="5">
        <v>999223261215108</v>
      </c>
      <c r="B3" s="6">
        <v>45059</v>
      </c>
      <c r="C3" s="6">
        <v>45060</v>
      </c>
      <c r="D3" s="4">
        <v>316</v>
      </c>
      <c r="E3" s="4" t="str">
        <f>VLOOKUP(A3,HOP!A:L,12,0)</f>
        <v>316.00</v>
      </c>
      <c r="F3" s="4" t="str">
        <f>VLOOKUP(A3,HOP!A:C,3,0)</f>
        <v>3155066</v>
      </c>
      <c r="G3" s="4">
        <f t="shared" ref="G3:G11" si="0">D3-E3</f>
        <v>0</v>
      </c>
      <c r="H3" s="4" t="str">
        <f t="shared" ref="H3:H11" si="1">$H$1&amp;F3</f>
        <v>,3155066</v>
      </c>
      <c r="I3" s="4" t="str">
        <f>VLOOKUP(A3,HOP!A:U,21,0)</f>
        <v>直采</v>
      </c>
    </row>
    <row r="4" s="4" customFormat="1" spans="1:9">
      <c r="A4" s="5">
        <v>999223382572881</v>
      </c>
      <c r="B4" s="6">
        <v>45058</v>
      </c>
      <c r="C4" s="6">
        <v>45060</v>
      </c>
      <c r="D4" s="4">
        <v>342</v>
      </c>
      <c r="E4" s="4" t="str">
        <f>VLOOKUP(A4,HOP!A:L,12,0)</f>
        <v>342.00</v>
      </c>
      <c r="F4" s="4" t="str">
        <f>VLOOKUP(A4,HOP!A:C,3,0)</f>
        <v>3177684</v>
      </c>
      <c r="G4" s="4">
        <f t="shared" si="0"/>
        <v>0</v>
      </c>
      <c r="H4" s="4" t="str">
        <f t="shared" si="1"/>
        <v>,3177684</v>
      </c>
      <c r="I4" s="4" t="str">
        <f>VLOOKUP(A4,HOP!A:U,21,0)</f>
        <v>直采</v>
      </c>
    </row>
    <row r="5" s="4" customFormat="1" hidden="1" spans="1:9">
      <c r="A5" s="5">
        <v>999223485333706</v>
      </c>
      <c r="B5" s="6">
        <v>45054</v>
      </c>
      <c r="C5" s="6">
        <v>45060</v>
      </c>
      <c r="D5" s="4">
        <v>780</v>
      </c>
      <c r="E5" s="4" t="str">
        <f>VLOOKUP(A5,HOP!A:L,12,0)</f>
        <v>780.00</v>
      </c>
      <c r="F5" s="4" t="str">
        <f>VLOOKUP(A5,HOP!A:C,3,0)</f>
        <v>3197474</v>
      </c>
      <c r="G5" s="4">
        <f t="shared" si="0"/>
        <v>0</v>
      </c>
      <c r="H5" s="4" t="str">
        <f t="shared" si="1"/>
        <v>,3197474</v>
      </c>
      <c r="I5" s="4" t="str">
        <f>VLOOKUP(A5,HOP!A:U,21,0)</f>
        <v>直连</v>
      </c>
    </row>
    <row r="6" s="4" customFormat="1" spans="1:9">
      <c r="A6" s="5">
        <v>999223697450858</v>
      </c>
      <c r="B6" s="6">
        <v>45057</v>
      </c>
      <c r="C6" s="6">
        <v>45060</v>
      </c>
      <c r="D6" s="4">
        <v>123</v>
      </c>
      <c r="E6" s="4" t="str">
        <f>VLOOKUP(A6,HOP!A:L,12,0)</f>
        <v>123.00</v>
      </c>
      <c r="F6" s="4" t="str">
        <f>VLOOKUP(A6,HOP!A:C,3,0)</f>
        <v>3236831</v>
      </c>
      <c r="G6" s="4">
        <f t="shared" si="0"/>
        <v>0</v>
      </c>
      <c r="H6" s="4" t="str">
        <f t="shared" si="1"/>
        <v>,3236831</v>
      </c>
      <c r="I6" s="4" t="str">
        <f>VLOOKUP(A6,HOP!A:U,21,0)</f>
        <v>直采</v>
      </c>
    </row>
    <row r="7" s="4" customFormat="1" hidden="1" spans="1:9">
      <c r="A7" s="5">
        <v>999224010558831</v>
      </c>
      <c r="B7" s="6">
        <v>45058</v>
      </c>
      <c r="C7" s="6">
        <v>45060</v>
      </c>
      <c r="D7" s="4">
        <v>532</v>
      </c>
      <c r="E7" s="4" t="str">
        <f>VLOOKUP(A7,HOP!A:L,12,0)</f>
        <v>532.00</v>
      </c>
      <c r="F7" s="4" t="str">
        <f>VLOOKUP(A7,HOP!A:C,3,0)</f>
        <v>3328560</v>
      </c>
      <c r="G7" s="4">
        <f t="shared" si="0"/>
        <v>0</v>
      </c>
      <c r="H7" s="4" t="str">
        <f t="shared" si="1"/>
        <v>,3328560</v>
      </c>
      <c r="I7" s="4" t="str">
        <f>VLOOKUP(A7,HOP!A:U,21,0)</f>
        <v>直连</v>
      </c>
    </row>
    <row r="8" s="4" customFormat="1" hidden="1" spans="1:9">
      <c r="A8" s="5">
        <v>999224077294682</v>
      </c>
      <c r="B8" s="6">
        <v>45057</v>
      </c>
      <c r="C8" s="6">
        <v>45060</v>
      </c>
      <c r="D8" s="4">
        <v>143</v>
      </c>
      <c r="E8" s="4" t="str">
        <f>VLOOKUP(A8,HOP!A:L,12,0)</f>
        <v>143.00</v>
      </c>
      <c r="F8" s="4" t="str">
        <f>VLOOKUP(A8,HOP!A:C,3,0)</f>
        <v>3348634</v>
      </c>
      <c r="G8" s="4">
        <f t="shared" si="0"/>
        <v>0</v>
      </c>
      <c r="H8" s="4" t="str">
        <f t="shared" si="1"/>
        <v>,3348634</v>
      </c>
      <c r="I8" s="4" t="str">
        <f>VLOOKUP(A8,HOP!A:U,21,0)</f>
        <v>直连</v>
      </c>
    </row>
    <row r="9" s="4" customFormat="1" hidden="1" spans="1:9">
      <c r="A9" s="5">
        <v>999224095807971</v>
      </c>
      <c r="B9" s="6">
        <v>45058</v>
      </c>
      <c r="C9" s="6">
        <v>45060</v>
      </c>
      <c r="D9" s="4">
        <v>72</v>
      </c>
      <c r="E9" s="4" t="str">
        <f>VLOOKUP(A9,HOP!A:L,12,0)</f>
        <v>72.00</v>
      </c>
      <c r="F9" s="4" t="str">
        <f>VLOOKUP(A9,HOP!A:C,3,0)</f>
        <v>3354764</v>
      </c>
      <c r="G9" s="4">
        <f t="shared" si="0"/>
        <v>0</v>
      </c>
      <c r="H9" s="4" t="str">
        <f t="shared" si="1"/>
        <v>,3354764</v>
      </c>
      <c r="I9" s="4" t="str">
        <f>VLOOKUP(A9,HOP!A:U,21,0)</f>
        <v>直连</v>
      </c>
    </row>
    <row r="10" s="4" customFormat="1" spans="1:9">
      <c r="A10" s="5">
        <v>999224110929704</v>
      </c>
      <c r="B10" s="6">
        <v>45058</v>
      </c>
      <c r="C10" s="6">
        <v>45060</v>
      </c>
      <c r="D10" s="4">
        <v>198</v>
      </c>
      <c r="E10" s="4" t="str">
        <f>VLOOKUP(A10,HOP!A:L,12,0)</f>
        <v>198.00</v>
      </c>
      <c r="F10" s="4" t="str">
        <f>VLOOKUP(A10,HOP!A:C,3,0)</f>
        <v>3359777</v>
      </c>
      <c r="G10" s="4">
        <f t="shared" si="0"/>
        <v>0</v>
      </c>
      <c r="H10" s="4" t="str">
        <f t="shared" si="1"/>
        <v>,3359777</v>
      </c>
      <c r="I10" s="4" t="str">
        <f>VLOOKUP(A10,HOP!A:U,21,0)</f>
        <v>直采</v>
      </c>
    </row>
    <row r="11" s="4" customFormat="1" spans="1:9">
      <c r="A11" s="5">
        <v>999224111601648</v>
      </c>
      <c r="B11" s="6">
        <v>45058</v>
      </c>
      <c r="C11" s="6">
        <v>45060</v>
      </c>
      <c r="D11" s="4">
        <v>198</v>
      </c>
      <c r="E11" s="4" t="str">
        <f>VLOOKUP(A11,HOP!A:L,12,0)</f>
        <v>198.00</v>
      </c>
      <c r="F11" s="4" t="str">
        <f>VLOOKUP(A11,HOP!A:C,3,0)</f>
        <v>3359896</v>
      </c>
      <c r="G11" s="4">
        <f t="shared" si="0"/>
        <v>0</v>
      </c>
      <c r="H11" s="4" t="str">
        <f t="shared" si="1"/>
        <v>,3359896</v>
      </c>
      <c r="I11" s="4" t="str">
        <f>VLOOKUP(A11,HOP!A:U,21,0)</f>
        <v>直采</v>
      </c>
    </row>
    <row r="13" spans="4:4">
      <c r="D13" s="4">
        <f>SUM(D2:D12)</f>
        <v>3006</v>
      </c>
    </row>
    <row r="14" spans="4:4">
      <c r="D14" s="4" t="s">
        <v>88</v>
      </c>
    </row>
    <row r="16" spans="1:3">
      <c r="A16" s="4" t="s">
        <v>89</v>
      </c>
      <c r="B16" s="4">
        <v>1177</v>
      </c>
      <c r="C16" s="4">
        <v>9225.4</v>
      </c>
    </row>
    <row r="17" spans="1:3">
      <c r="A17" s="4" t="s">
        <v>90</v>
      </c>
      <c r="B17" s="4">
        <v>1829</v>
      </c>
      <c r="C17" s="4">
        <v>14335.81</v>
      </c>
    </row>
    <row r="18" spans="1:3">
      <c r="A18" s="4" t="s">
        <v>91</v>
      </c>
      <c r="B18" s="4">
        <f>SUBTOTAL(9,B16:B17)</f>
        <v>3006</v>
      </c>
      <c r="C18" s="4">
        <f>SUBTOTAL(9,C16:C17)</f>
        <v>23561.21</v>
      </c>
    </row>
    <row r="19" spans="1:1">
      <c r="A19" s="4" t="s">
        <v>92</v>
      </c>
    </row>
  </sheetData>
  <autoFilter ref="A1:X11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F19" sqref="F19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999224111601648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112</v>
      </c>
      <c r="G2" s="1" t="s">
        <v>116</v>
      </c>
      <c r="H2" s="1" t="s">
        <v>117</v>
      </c>
      <c r="I2" s="1" t="s">
        <v>118</v>
      </c>
      <c r="J2" s="1" t="s">
        <v>30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999224110929704</v>
      </c>
      <c r="B3" s="1" t="s">
        <v>112</v>
      </c>
      <c r="C3" s="1" t="s">
        <v>129</v>
      </c>
      <c r="D3" s="1" t="s">
        <v>114</v>
      </c>
      <c r="E3" s="1" t="s">
        <v>130</v>
      </c>
      <c r="F3" s="1" t="s">
        <v>112</v>
      </c>
      <c r="G3" s="1" t="s">
        <v>116</v>
      </c>
      <c r="H3" s="1" t="s">
        <v>117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131</v>
      </c>
      <c r="S3" s="1" t="s">
        <v>125</v>
      </c>
      <c r="T3" s="1" t="s">
        <v>126</v>
      </c>
      <c r="U3" s="1" t="s">
        <v>127</v>
      </c>
      <c r="V3" s="1" t="s">
        <v>128</v>
      </c>
    </row>
    <row r="4" s="1" customFormat="1" spans="1:22">
      <c r="A4" s="3">
        <v>999224095807971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112</v>
      </c>
      <c r="G4" s="1" t="s">
        <v>116</v>
      </c>
      <c r="H4" s="1" t="s">
        <v>117</v>
      </c>
      <c r="I4" s="1" t="s">
        <v>136</v>
      </c>
      <c r="J4" s="1" t="s">
        <v>30</v>
      </c>
      <c r="K4" s="1" t="s">
        <v>137</v>
      </c>
      <c r="L4" s="1" t="s">
        <v>137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138</v>
      </c>
      <c r="S4" s="1" t="s">
        <v>125</v>
      </c>
      <c r="T4" s="1" t="s">
        <v>126</v>
      </c>
      <c r="U4" s="1" t="s">
        <v>139</v>
      </c>
      <c r="V4" s="1" t="s">
        <v>140</v>
      </c>
    </row>
    <row r="5" s="1" customFormat="1" spans="1:22">
      <c r="A5" s="3">
        <v>999224077294682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132</v>
      </c>
      <c r="G5" s="1" t="s">
        <v>116</v>
      </c>
      <c r="H5" s="1" t="s">
        <v>117</v>
      </c>
      <c r="I5" s="1" t="s">
        <v>145</v>
      </c>
      <c r="J5" s="1" t="s">
        <v>30</v>
      </c>
      <c r="K5" s="1" t="s">
        <v>146</v>
      </c>
      <c r="L5" s="1" t="s">
        <v>146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147</v>
      </c>
      <c r="S5" s="1" t="s">
        <v>125</v>
      </c>
      <c r="T5" s="1" t="s">
        <v>126</v>
      </c>
      <c r="U5" s="1" t="s">
        <v>139</v>
      </c>
      <c r="V5" s="1" t="s">
        <v>128</v>
      </c>
    </row>
    <row r="6" s="1" customFormat="1" spans="1:22">
      <c r="A6" s="3">
        <v>999224010558831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112</v>
      </c>
      <c r="G6" s="1" t="s">
        <v>116</v>
      </c>
      <c r="H6" s="1" t="s">
        <v>117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154</v>
      </c>
      <c r="S6" s="1" t="s">
        <v>125</v>
      </c>
      <c r="T6" s="1" t="s">
        <v>126</v>
      </c>
      <c r="U6" s="1" t="s">
        <v>139</v>
      </c>
      <c r="V6" s="1" t="s">
        <v>155</v>
      </c>
    </row>
    <row r="7" s="1" customFormat="1" spans="1:22">
      <c r="A7" s="3">
        <v>999223697450858</v>
      </c>
      <c r="B7" s="1" t="s">
        <v>156</v>
      </c>
      <c r="C7" s="1" t="s">
        <v>157</v>
      </c>
      <c r="D7" s="1" t="s">
        <v>158</v>
      </c>
      <c r="E7" s="1" t="s">
        <v>159</v>
      </c>
      <c r="F7" s="1" t="s">
        <v>132</v>
      </c>
      <c r="G7" s="1" t="s">
        <v>116</v>
      </c>
      <c r="H7" s="1" t="s">
        <v>117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162</v>
      </c>
      <c r="S7" s="1" t="s">
        <v>125</v>
      </c>
      <c r="T7" s="1" t="s">
        <v>126</v>
      </c>
      <c r="U7" s="1" t="s">
        <v>127</v>
      </c>
      <c r="V7" s="1" t="s">
        <v>128</v>
      </c>
    </row>
    <row r="8" s="1" customFormat="1" spans="1:22">
      <c r="A8" s="3">
        <v>999223485333706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167</v>
      </c>
      <c r="G8" s="1" t="s">
        <v>116</v>
      </c>
      <c r="H8" s="1" t="s">
        <v>117</v>
      </c>
      <c r="I8" s="1" t="s">
        <v>168</v>
      </c>
      <c r="J8" s="1" t="s">
        <v>30</v>
      </c>
      <c r="K8" s="1" t="s">
        <v>169</v>
      </c>
      <c r="L8" s="1" t="s">
        <v>169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170</v>
      </c>
      <c r="S8" s="1" t="s">
        <v>125</v>
      </c>
      <c r="T8" s="1" t="s">
        <v>126</v>
      </c>
      <c r="U8" s="1" t="s">
        <v>139</v>
      </c>
      <c r="V8" s="1" t="s">
        <v>140</v>
      </c>
    </row>
    <row r="9" s="1" customFormat="1" spans="1:22">
      <c r="A9" s="3">
        <v>999223382572881</v>
      </c>
      <c r="B9" s="1" t="s">
        <v>171</v>
      </c>
      <c r="C9" s="1" t="s">
        <v>172</v>
      </c>
      <c r="D9" s="1" t="s">
        <v>173</v>
      </c>
      <c r="E9" s="1" t="s">
        <v>174</v>
      </c>
      <c r="F9" s="1" t="s">
        <v>112</v>
      </c>
      <c r="G9" s="1" t="s">
        <v>116</v>
      </c>
      <c r="H9" s="1" t="s">
        <v>117</v>
      </c>
      <c r="I9" s="1" t="s">
        <v>175</v>
      </c>
      <c r="J9" s="1" t="s">
        <v>30</v>
      </c>
      <c r="K9" s="1" t="s">
        <v>176</v>
      </c>
      <c r="L9" s="1" t="s">
        <v>176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177</v>
      </c>
      <c r="S9" s="1" t="s">
        <v>125</v>
      </c>
      <c r="T9" s="1" t="s">
        <v>126</v>
      </c>
      <c r="U9" s="1" t="s">
        <v>127</v>
      </c>
      <c r="V9" s="1" t="s">
        <v>178</v>
      </c>
    </row>
    <row r="10" s="1" customFormat="1" spans="1:22">
      <c r="A10" s="3">
        <v>999223261215108</v>
      </c>
      <c r="B10" s="1" t="s">
        <v>179</v>
      </c>
      <c r="C10" s="1" t="s">
        <v>180</v>
      </c>
      <c r="D10" s="1" t="s">
        <v>181</v>
      </c>
      <c r="E10" s="1" t="s">
        <v>182</v>
      </c>
      <c r="F10" s="1" t="s">
        <v>183</v>
      </c>
      <c r="G10" s="1" t="s">
        <v>116</v>
      </c>
      <c r="H10" s="1" t="s">
        <v>117</v>
      </c>
      <c r="I10" s="1" t="s">
        <v>184</v>
      </c>
      <c r="J10" s="1" t="s">
        <v>30</v>
      </c>
      <c r="K10" s="1" t="s">
        <v>185</v>
      </c>
      <c r="L10" s="1" t="s">
        <v>185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186</v>
      </c>
      <c r="S10" s="1" t="s">
        <v>125</v>
      </c>
      <c r="T10" s="1" t="s">
        <v>126</v>
      </c>
      <c r="U10" s="1" t="s">
        <v>127</v>
      </c>
      <c r="V10" s="1" t="s">
        <v>178</v>
      </c>
    </row>
    <row r="11" s="1" customFormat="1" spans="1:22">
      <c r="A11" s="3">
        <v>999222320589478</v>
      </c>
      <c r="B11" s="1" t="s">
        <v>187</v>
      </c>
      <c r="C11" s="1" t="s">
        <v>188</v>
      </c>
      <c r="D11" s="1" t="s">
        <v>189</v>
      </c>
      <c r="E11" s="1" t="s">
        <v>190</v>
      </c>
      <c r="F11" s="1" t="s">
        <v>112</v>
      </c>
      <c r="G11" s="1" t="s">
        <v>116</v>
      </c>
      <c r="H11" s="1" t="s">
        <v>117</v>
      </c>
      <c r="I11" s="1" t="s">
        <v>191</v>
      </c>
      <c r="J11" s="1" t="s">
        <v>30</v>
      </c>
      <c r="K11" s="1" t="s">
        <v>192</v>
      </c>
      <c r="L11" s="1" t="s">
        <v>192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193</v>
      </c>
      <c r="S11" s="1" t="s">
        <v>125</v>
      </c>
      <c r="T11" s="1" t="s">
        <v>126</v>
      </c>
      <c r="U11" s="1" t="s">
        <v>139</v>
      </c>
      <c r="V11" s="1" t="s">
        <v>194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2023-05-17T01:46:45Z</dcterms:created>
  <dcterms:modified xsi:type="dcterms:W3CDTF">2023-05-17T01:57:59Z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CFC5E9795E5142E0A9F35DBF92844898_12</vt:lpwstr>
  </property>
  <property fmtid="{D5CDD505-2E9C-101B-9397-08002B2CF9AE}" pid="3" name="KSOProductBuildVer">
    <vt:lpwstr>2052-11.1.0.14309</vt:lpwstr>
  </property>
</Properties>
</file>