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<sst xmlns="http://schemas.openxmlformats.org/spreadsheetml/2006/main" count="121" uniqueCount="90">
  <si>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</si>
  <si>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</si>
  <si>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</si>
  <si>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</si>
  <si>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</si>
  <si>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</si>
  <si>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</si>
  <si>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</si>
  <si>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</si>
  <si>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</si>
  <si>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</si>
  <si>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</si>
  <si>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</si>
  <si>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</si>
  <si>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</si>
  <si>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</si>
  <si>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</si>
  <si>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</si>
  <si>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</si>
  <si>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</si>
  <si>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</si>
  <si>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</si>
  <si>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</si>
  <si>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</si>
  <si>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</si>
  <si>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999223840806288	</t>
  </si>
  <si>
    <t>Ctrip</t>
  </si>
  <si>
    <t>正常</t>
  </si>
  <si>
    <t>[洛阳]怡莱精品酒店(洛阳应天门地铁站店)(93874704)</t>
  </si>
  <si>
    <t>高级双床房&lt;至多8间&gt;&lt;2人入住&gt;</t>
  </si>
  <si>
    <t>CNY</t>
  </si>
  <si>
    <t>徐傲月</t>
  </si>
  <si>
    <t>CA13744230519CNY</t>
  </si>
  <si>
    <t>未提现</t>
  </si>
  <si>
    <t>携程开票</t>
  </si>
  <si>
    <t xml:space="preserve">3286929	</t>
  </si>
  <si>
    <t xml:space="preserve">R9003748115141547001	</t>
  </si>
  <si>
    <t xml:space="preserve">999223948993727	</t>
  </si>
  <si>
    <t>[香港]香港富豪东方酒店(Regal Oriental Hotel)(105479964)</t>
  </si>
  <si>
    <t>高级客房&lt;至多8间&gt;&lt;2人入住&gt;</t>
  </si>
  <si>
    <t>QIN/GUANGLIN</t>
  </si>
  <si>
    <t xml:space="preserve">3311148	</t>
  </si>
  <si>
    <t xml:space="preserve">402680725	</t>
  </si>
  <si>
    <t>，</t>
  </si>
  <si>
    <t>966 CNY</t>
  </si>
  <si>
    <t>A230519091753481</t>
  </si>
  <si>
    <t>总计：966元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</si>
  <si>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</si>
  <si>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</si>
  <si>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</si>
  <si>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</si>
  <si>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</si>
  <si>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</si>
  <si>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</si>
  <si>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</si>
  <si>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</si>
  <si>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</si>
  <si>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</si>
  <si>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</si>
  <si>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</si>
  <si>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</si>
  <si>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</si>
  <si>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</si>
  <si>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</si>
  <si>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</si>
  <si>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</si>
  <si>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</si>
  <si>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3311148</t>
  </si>
  <si>
    <t>香港富豪东方酒店</t>
  </si>
  <si>
    <t>QIN GUANGLIN</t>
  </si>
  <si>
    <t>2023-05-03</t>
  </si>
  <si>
    <t>2023-05-04</t>
  </si>
  <si>
    <t>退房日月结</t>
  </si>
  <si>
    <t>448.00</t>
  </si>
  <si>
    <t>RMB</t>
  </si>
  <si>
    <t>0</t>
  </si>
  <si>
    <t>0.00</t>
  </si>
  <si>
    <t>携程汇登国内直连</t>
  </si>
  <si>
    <t>01.011264</t>
  </si>
  <si>
    <t>2023-05-01 10:12:16</t>
  </si>
  <si>
    <t>否</t>
  </si>
  <si>
    <t>广州汇登信息科技有限公司</t>
  </si>
  <si>
    <t>直连</t>
  </si>
  <si>
    <t>中国</t>
  </si>
  <si>
    <t>2023-04-25</t>
  </si>
  <si>
    <t>3286929</t>
  </si>
  <si>
    <t>怡莱精品酒店(洛阳应天门地铁站店)</t>
  </si>
  <si>
    <t>2023-05-02</t>
  </si>
  <si>
    <t>518.00</t>
  </si>
  <si>
    <t>2023-04-25 15:45:48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</si>
</sst>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45048</v>
      </c>
      <c r="G2" s="6">
        <v>45050</v>
      </c>
      <c r="H2" s="4">
        <v>1</v>
      </c>
      <c r="I2" s="4">
        <v>2</v>
      </c>
      <c r="J2" s="4">
        <v>2</v>
      </c>
      <c r="K2" s="4" t="s">
        <v>30</v>
      </c>
      <c r="L2" s="4">
        <v>518</v>
      </c>
      <c r="M2" s="4">
        <v>518</v>
      </c>
      <c r="N2" s="4" t="s">
        <v>31</v>
      </c>
      <c r="O2" s="4" t="s">
        <v>32</v>
      </c>
      <c r="P2" s="4" t="s">
        <v>33</v>
      </c>
      <c r="Q2" s="4">
        <v>0</v>
      </c>
      <c r="R2" s="7">
        <v>45041</v>
      </c>
      <c r="S2" s="6">
        <v>45065</v>
      </c>
      <c r="T2" s="4" t="s">
        <v>34</v>
      </c>
      <c r="U2" s="4">
        <v>518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45050</v>
      </c>
      <c r="H3" s="4">
        <v>1</v>
      </c>
      <c r="I3" s="4">
        <v>1</v>
      </c>
      <c r="J3" s="4">
        <v>1</v>
      </c>
      <c r="K3" s="4" t="s">
        <v>30</v>
      </c>
      <c r="L3" s="4">
        <v>448</v>
      </c>
      <c r="M3" s="4">
        <v>448</v>
      </c>
      <c r="N3" s="4" t="s">
        <v>40</v>
      </c>
      <c r="O3" s="4" t="s">
        <v>32</v>
      </c>
      <c r="P3" s="4" t="s">
        <v>33</v>
      </c>
      <c r="Q3" s="4">
        <v>0</v>
      </c>
      <c r="R3" s="7">
        <v>45047</v>
      </c>
      <c r="S3" s="6">
        <v>45065</v>
      </c>
      <c r="T3" s="4" t="s">
        <v>34</v>
      </c>
      <c r="U3" s="4">
        <v>448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999223840806288</v>
      </c>
      <c r="B2" s="6">
        <v>45048</v>
      </c>
      <c r="C2" s="6">
        <v>45050</v>
      </c>
      <c r="D2" s="4">
        <v>518</v>
      </c>
      <c r="E2" s="4" t="str">
        <f>VLOOKUP(A2,HOP!A:L,12,0)</f>
        <v>518.00</v>
      </c>
      <c r="F2" s="4" t="str">
        <f>VLOOKUP(A2,HOP!A:C,3,0)</f>
        <v>3286929</v>
      </c>
      <c r="G2" s="4">
        <f>D2-E2</f>
        <v>0</v>
      </c>
      <c r="H2" s="4" t="str">
        <f>$H$1&amp;F2</f>
        <v>，3286929</v>
      </c>
      <c r="I2" s="4" t="str">
        <f>VLOOKUP(A2,HOP!A:U,21,0)</f>
        <v>直连</v>
      </c>
    </row>
    <row r="3" s="4" customFormat="1" spans="1:9">
      <c r="A3" s="5">
        <v>999223948993727</v>
      </c>
      <c r="B3" s="6">
        <v>45049</v>
      </c>
      <c r="C3" s="6">
        <v>45050</v>
      </c>
      <c r="D3" s="4">
        <v>448</v>
      </c>
      <c r="E3" s="4" t="str">
        <f>VLOOKUP(A3,HOP!A:L,12,0)</f>
        <v>448.00</v>
      </c>
      <c r="F3" s="4" t="str">
        <f>VLOOKUP(A3,HOP!A:C,3,0)</f>
        <v>3311148</v>
      </c>
      <c r="G3" s="4">
        <f>D3-E3</f>
        <v>0</v>
      </c>
      <c r="H3" s="4" t="str">
        <f>$H$1&amp;F3</f>
        <v>，3311148</v>
      </c>
      <c r="I3" s="4" t="str">
        <f>VLOOKUP(A3,HOP!A:U,21,0)</f>
        <v>直连</v>
      </c>
    </row>
    <row r="5" spans="4:4">
      <c r="D5" s="4">
        <f>SUM(D2:D4)</f>
        <v>966</v>
      </c>
    </row>
    <row r="7" spans="4:4">
      <c r="D7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999223948993727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999223840806288</v>
      </c>
      <c r="B3" s="1" t="s">
        <v>84</v>
      </c>
      <c r="C3" s="1" t="s">
        <v>85</v>
      </c>
      <c r="D3" s="1" t="s">
        <v>86</v>
      </c>
      <c r="E3" s="1" t="s">
        <v>31</v>
      </c>
      <c r="F3" s="1" t="s">
        <v>87</v>
      </c>
      <c r="G3" s="1" t="s">
        <v>71</v>
      </c>
      <c r="H3" s="1" t="s">
        <v>72</v>
      </c>
      <c r="I3" s="1" t="s">
        <v>88</v>
      </c>
      <c r="J3" s="1" t="s">
        <v>74</v>
      </c>
      <c r="K3" s="1" t="s">
        <v>88</v>
      </c>
      <c r="L3" s="1" t="s">
        <v>88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89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2023-05-19T01:13:57Z</dcterms:created>
  <dcterms:modified xsi:type="dcterms:W3CDTF">2023-05-19T01:18:39Z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AE2FFCCC7C3443A6BB89606224AB3877_12</vt:lpwstr>
  </property>
  <property fmtid="{D5CDD505-2E9C-101B-9397-08002B2CF9AE}" pid="3" name="KSOProductBuildVer">
    <vt:lpwstr>2052-11.1.0.14036</vt:lpwstr>
  </property>
</Properties>
</file>