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<sst xmlns="http://schemas.openxmlformats.org/spreadsheetml/2006/main" count="297" uniqueCount="150">
  <si>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</si>
  <si>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</si>
  <si>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</si>
  <si>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</si>
  <si>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</si>
  <si>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</si>
  <si>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</si>
  <si>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</si>
  <si>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</si>
  <si>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</si>
  <si>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</si>
  <si>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</si>
  <si>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</si>
  <si>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</si>
  <si>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</si>
  <si>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</si>
  <si>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</si>
  <si>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</si>
  <si>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</si>
  <si>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</si>
  <si>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</si>
  <si>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</si>
  <si>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</si>
  <si>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</si>
  <si>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</si>
  <si>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999223487161642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</si>
  <si>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</si>
  <si>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</si>
  <si>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</si>
  <si>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</si>
  <si>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</si>
  <si>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SHI/YONGHE,Shi/Jinlang,Shi/Yangdun</t>
  </si>
  <si>
    <t>CA363230520CNY</t>
  </si>
  <si>
    <t>未提现</t>
  </si>
  <si>
    <t>携程开票</t>
  </si>
  <si>
    <t xml:space="preserve">3197782	</t>
  </si>
  <si>
    <t xml:space="preserve">	</t>
  </si>
  <si>
    <t xml:space="preserve">999223847534090	</t>
  </si>
  <si>
    <t>[香港]香港九龙酒店(The Kowloon Hotel)(9826444)</t>
  </si>
  <si>
    <t>高级房(至少提前5天预订)(至少连住2晚及以上)&lt;双人入住&gt;&lt;内宾&gt;&lt;无早&gt;</t>
  </si>
  <si>
    <t>YUAN/KAI,ZHOU/MINYAN</t>
  </si>
  <si>
    <t xml:space="preserve">3289290	</t>
  </si>
  <si>
    <t xml:space="preserve">999223967032466	</t>
  </si>
  <si>
    <t>[香港]香港弥敦酒店(Nathan Hotel)(10105446)</t>
  </si>
  <si>
    <t>卓智双床房&lt;双人入住&gt;&lt;内宾&gt;&lt;预付&gt;&lt;无早&gt;</t>
  </si>
  <si>
    <t>LIU/JIANPEI</t>
  </si>
  <si>
    <t xml:space="preserve">3315379	</t>
  </si>
  <si>
    <t xml:space="preserve">HBD-65649-318-1699195	</t>
  </si>
  <si>
    <t xml:space="preserve">999223983554081	</t>
  </si>
  <si>
    <t>[梅州]梅州麓湖山酒店(67856423)</t>
  </si>
  <si>
    <t>标准双床房&lt;双人入住&gt;&lt;升级特惠&gt;&lt;双早&gt;&lt;新高价值日历房套餐&gt;&lt;新酒店礼盒&gt;</t>
  </si>
  <si>
    <t>胡薇</t>
  </si>
  <si>
    <t xml:space="preserve">999223991350685	</t>
  </si>
  <si>
    <t>[香港]旺角荟贤居(Lodgewood by Nina Hospitality (3486069)</t>
  </si>
  <si>
    <t>w.客房&lt;双人入住&gt;&lt;内宾&gt;&lt;预付&gt;&lt;无早&gt;</t>
  </si>
  <si>
    <t>Lin/ZhiQing</t>
  </si>
  <si>
    <t xml:space="preserve">3322454	</t>
  </si>
  <si>
    <t xml:space="preserve">DEB230503225255789	</t>
  </si>
  <si>
    <t xml:space="preserve">999223994362259	</t>
  </si>
  <si>
    <t>[梅州]梅州白天鹅迎宾馆(100697959)</t>
  </si>
  <si>
    <t>商务江景双床房&lt;超值特惠&gt;&lt;双人入住&gt;&lt;日历房套餐高价值&gt;&lt;单早&gt;&lt;新酒店礼盒&gt;</t>
  </si>
  <si>
    <t>蓝建英</t>
  </si>
  <si>
    <t xml:space="preserve">999223997414964	</t>
  </si>
  <si>
    <t>商务江景双床房&lt;特惠促销&gt;&lt;双人入住&gt;&lt;双早&gt;&lt;日历房套餐高价值&gt;&lt;新酒店礼盒&gt;</t>
  </si>
  <si>
    <t>徐维,周颖</t>
  </si>
  <si>
    <t>取消</t>
  </si>
  <si>
    <t xml:space="preserve">999223997845080	</t>
  </si>
  <si>
    <t>罗炳强</t>
  </si>
  <si>
    <t xml:space="preserve">999224000209460	</t>
  </si>
  <si>
    <t>商务江景双床房&lt;特惠专享&gt;&lt;双人入住&gt;&lt;双早&gt;&lt;日历房套餐高价值&gt;&lt;新酒店礼盒&gt;</t>
  </si>
  <si>
    <t>夏伟恩</t>
  </si>
  <si>
    <t xml:space="preserve">999224000334955	</t>
  </si>
  <si>
    <t>商务城景双床房&lt;超值特惠&gt;&lt;双人入住&gt;&lt;日历房套餐高价值&gt;&lt;单早&gt;&lt;新酒店礼盒&gt;</t>
  </si>
  <si>
    <t>黄姜宸</t>
  </si>
  <si>
    <t xml:space="preserve">999224001358614	</t>
  </si>
  <si>
    <t>温芬芬,温芬芬</t>
  </si>
  <si>
    <t>，</t>
  </si>
  <si>
    <t>999223983554081</t>
  </si>
  <si>
    <t>202305031305160021</t>
  </si>
  <si>
    <t>999223994362259</t>
  </si>
  <si>
    <t>202305040940160071</t>
  </si>
  <si>
    <t>999223997845080</t>
  </si>
  <si>
    <t>202305041421420068</t>
  </si>
  <si>
    <t>999224000209460</t>
  </si>
  <si>
    <t>202305041844320021</t>
  </si>
  <si>
    <t>999224000334955</t>
  </si>
  <si>
    <t>202305041857450021</t>
  </si>
  <si>
    <t>999224001358614</t>
  </si>
  <si>
    <t>202305042123400021</t>
  </si>
  <si>
    <t>A230520092648481</t>
  </si>
  <si>
    <t>A230520092743481</t>
  </si>
  <si>
    <t>房集：i230520092549 2023元</t>
  </si>
  <si>
    <t>CNY / HKD 当前参考汇率: 1.112587552</t>
  </si>
  <si>
    <t>总计：17001.92 CNY/
18916.12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</si>
  <si>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</si>
  <si>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</si>
  <si>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</si>
  <si>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</si>
  <si>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</si>
  <si>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</si>
  <si>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</si>
  <si>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</si>
  <si>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</si>
  <si>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</si>
  <si>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</si>
  <si>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</si>
  <si>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</si>
  <si>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</si>
  <si>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</si>
  <si>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</si>
  <si>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</si>
  <si>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</si>
  <si>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</si>
  <si>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</si>
  <si>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3322454</t>
  </si>
  <si>
    <t>旺角荟贤居</t>
  </si>
  <si>
    <t>Lin ZhiQing</t>
  </si>
  <si>
    <t>2023-05-04</t>
  </si>
  <si>
    <t>2023-05-05</t>
  </si>
  <si>
    <t>退房日周结</t>
  </si>
  <si>
    <t>692.86</t>
  </si>
  <si>
    <t>RMB</t>
  </si>
  <si>
    <t>0</t>
  </si>
  <si>
    <t>0.00</t>
  </si>
  <si>
    <t>携程国内直连(DD)</t>
  </si>
  <si>
    <t>01.011249</t>
  </si>
  <si>
    <t>2023-05-03 22:53:00</t>
  </si>
  <si>
    <t>否</t>
  </si>
  <si>
    <t>汇智国际旅游发展有限公司</t>
  </si>
  <si>
    <t>直连</t>
  </si>
  <si>
    <t>中国</t>
  </si>
  <si>
    <t>2023-05-02</t>
  </si>
  <si>
    <t>3315379</t>
  </si>
  <si>
    <t>香港弥敦酒店</t>
  </si>
  <si>
    <t>LIU JIANPEI</t>
  </si>
  <si>
    <t>915.06</t>
  </si>
  <si>
    <t>2023-05-02 09:39:48</t>
  </si>
  <si>
    <t>2023-04-25</t>
  </si>
  <si>
    <t>3289290</t>
  </si>
  <si>
    <t>香港九龙酒店</t>
  </si>
  <si>
    <t>YUAN KAI,ZHOU MINYAN</t>
  </si>
  <si>
    <t>1680.00</t>
  </si>
  <si>
    <t>2023-04-30 17:46:45</t>
  </si>
  <si>
    <t>直采</t>
  </si>
  <si>
    <t>2023-04-04</t>
  </si>
  <si>
    <t>3197782</t>
  </si>
  <si>
    <t>香港港岛海逸君绰酒店</t>
  </si>
  <si>
    <t>SHI YONGHE,Shi Jinlang,Shi Yangdun</t>
  </si>
  <si>
    <t>11691.00</t>
  </si>
  <si>
    <t>2023-04-05 10:05:55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</si>
</sst>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276225</xdr:colOff>
      <xdr:row>56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9251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45048</v>
      </c>
      <c r="G2" s="6">
        <v>45051</v>
      </c>
      <c r="H2" s="4">
        <v>3</v>
      </c>
      <c r="I2" s="4">
        <v>3</v>
      </c>
      <c r="J2" s="4">
        <v>9</v>
      </c>
      <c r="K2" s="4" t="s">
        <v>30</v>
      </c>
      <c r="L2" s="4">
        <v>11691</v>
      </c>
      <c r="M2" s="4">
        <v>11691</v>
      </c>
      <c r="N2" s="4" t="s">
        <v>31</v>
      </c>
      <c r="O2" s="4" t="s">
        <v>32</v>
      </c>
      <c r="P2" s="4" t="s">
        <v>33</v>
      </c>
      <c r="Q2" s="4">
        <v>0</v>
      </c>
      <c r="R2" s="8">
        <v>45020</v>
      </c>
      <c r="S2" s="6">
        <v>45066</v>
      </c>
      <c r="T2" s="4" t="s">
        <v>34</v>
      </c>
      <c r="U2" s="4">
        <v>11691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45051</v>
      </c>
      <c r="H3" s="4">
        <v>1</v>
      </c>
      <c r="I3" s="4">
        <v>2</v>
      </c>
      <c r="J3" s="4">
        <v>2</v>
      </c>
      <c r="K3" s="4" t="s">
        <v>30</v>
      </c>
      <c r="L3" s="4">
        <v>1680</v>
      </c>
      <c r="M3" s="4">
        <v>1680</v>
      </c>
      <c r="N3" s="4" t="s">
        <v>40</v>
      </c>
      <c r="O3" s="4" t="s">
        <v>32</v>
      </c>
      <c r="P3" s="4" t="s">
        <v>33</v>
      </c>
      <c r="Q3" s="4">
        <v>0</v>
      </c>
      <c r="R3" s="8">
        <v>45041</v>
      </c>
      <c r="S3" s="6">
        <v>45066</v>
      </c>
      <c r="T3" s="4" t="s">
        <v>34</v>
      </c>
      <c r="U3" s="4">
        <v>1680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45050</v>
      </c>
      <c r="G4" s="6">
        <v>45051</v>
      </c>
      <c r="H4" s="4">
        <v>1</v>
      </c>
      <c r="I4" s="4">
        <v>1</v>
      </c>
      <c r="J4" s="4">
        <v>1</v>
      </c>
      <c r="K4" s="4" t="s">
        <v>30</v>
      </c>
      <c r="L4" s="4">
        <v>915.06</v>
      </c>
      <c r="M4" s="4">
        <v>915.06</v>
      </c>
      <c r="N4" s="4" t="s">
        <v>45</v>
      </c>
      <c r="O4" s="4" t="s">
        <v>32</v>
      </c>
      <c r="P4" s="4" t="s">
        <v>33</v>
      </c>
      <c r="Q4" s="4">
        <v>0</v>
      </c>
      <c r="R4" s="8">
        <v>45048</v>
      </c>
      <c r="S4" s="6">
        <v>45066</v>
      </c>
      <c r="T4" s="4" t="s">
        <v>34</v>
      </c>
      <c r="U4" s="4">
        <v>915.06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45050</v>
      </c>
      <c r="G5" s="6">
        <v>45051</v>
      </c>
      <c r="H5" s="4">
        <v>1</v>
      </c>
      <c r="I5" s="4">
        <v>1</v>
      </c>
      <c r="J5" s="4">
        <v>1</v>
      </c>
      <c r="K5" s="4" t="s">
        <v>30</v>
      </c>
      <c r="L5" s="4">
        <v>301</v>
      </c>
      <c r="M5" s="4">
        <v>301</v>
      </c>
      <c r="N5" s="4" t="s">
        <v>51</v>
      </c>
      <c r="O5" s="4" t="s">
        <v>32</v>
      </c>
      <c r="P5" s="4" t="s">
        <v>33</v>
      </c>
      <c r="Q5" s="4">
        <v>0</v>
      </c>
      <c r="R5" s="8">
        <v>45049</v>
      </c>
      <c r="S5" s="6">
        <v>45066</v>
      </c>
      <c r="T5" s="4" t="s">
        <v>34</v>
      </c>
      <c r="U5" s="4">
        <v>301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45050</v>
      </c>
      <c r="G6" s="6">
        <v>45051</v>
      </c>
      <c r="H6" s="4">
        <v>1</v>
      </c>
      <c r="I6" s="4">
        <v>1</v>
      </c>
      <c r="J6" s="4">
        <v>1</v>
      </c>
      <c r="K6" s="4" t="s">
        <v>30</v>
      </c>
      <c r="L6" s="4">
        <v>692.86</v>
      </c>
      <c r="M6" s="4">
        <v>692.86</v>
      </c>
      <c r="N6" s="4" t="s">
        <v>55</v>
      </c>
      <c r="O6" s="4" t="s">
        <v>32</v>
      </c>
      <c r="P6" s="4" t="s">
        <v>33</v>
      </c>
      <c r="Q6" s="4">
        <v>0</v>
      </c>
      <c r="R6" s="8">
        <v>45049</v>
      </c>
      <c r="S6" s="6">
        <v>45066</v>
      </c>
      <c r="T6" s="4" t="s">
        <v>34</v>
      </c>
      <c r="U6" s="4">
        <v>692.86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45050</v>
      </c>
      <c r="G7" s="6">
        <v>45051</v>
      </c>
      <c r="H7" s="4">
        <v>1</v>
      </c>
      <c r="I7" s="4">
        <v>1</v>
      </c>
      <c r="J7" s="4">
        <v>1</v>
      </c>
      <c r="K7" s="4" t="s">
        <v>30</v>
      </c>
      <c r="L7" s="4">
        <v>287</v>
      </c>
      <c r="M7" s="4">
        <v>287</v>
      </c>
      <c r="N7" s="4" t="s">
        <v>61</v>
      </c>
      <c r="O7" s="4" t="s">
        <v>32</v>
      </c>
      <c r="P7" s="4" t="s">
        <v>33</v>
      </c>
      <c r="Q7" s="4">
        <v>0</v>
      </c>
      <c r="R7" s="8">
        <v>45050</v>
      </c>
      <c r="S7" s="6">
        <v>45066</v>
      </c>
      <c r="T7" s="4" t="s">
        <v>34</v>
      </c>
      <c r="U7" s="4">
        <v>287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59</v>
      </c>
      <c r="E8" s="4" t="s">
        <v>63</v>
      </c>
      <c r="F8" s="6">
        <v>45050</v>
      </c>
      <c r="G8" s="6">
        <v>45051</v>
      </c>
      <c r="H8" s="4">
        <v>2</v>
      </c>
      <c r="I8" s="4">
        <v>1</v>
      </c>
      <c r="J8" s="4">
        <v>2</v>
      </c>
      <c r="K8" s="4" t="s">
        <v>30</v>
      </c>
      <c r="L8" s="4">
        <v>602</v>
      </c>
      <c r="M8" s="4">
        <v>602</v>
      </c>
      <c r="N8" s="4" t="s">
        <v>64</v>
      </c>
      <c r="O8" s="4" t="s">
        <v>32</v>
      </c>
      <c r="P8" s="4" t="s">
        <v>33</v>
      </c>
      <c r="Q8" s="4">
        <v>0</v>
      </c>
      <c r="R8" s="8">
        <v>45050</v>
      </c>
      <c r="S8" s="6">
        <v>45066</v>
      </c>
      <c r="T8" s="4" t="s">
        <v>34</v>
      </c>
      <c r="U8" s="4">
        <v>602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65</v>
      </c>
      <c r="D9" s="4" t="s">
        <v>59</v>
      </c>
      <c r="E9" s="4" t="s">
        <v>63</v>
      </c>
      <c r="F9" s="6">
        <v>45050</v>
      </c>
      <c r="G9" s="6">
        <v>45051</v>
      </c>
      <c r="H9" s="4">
        <v>2</v>
      </c>
      <c r="I9" s="4">
        <v>1</v>
      </c>
      <c r="J9" s="4">
        <v>2</v>
      </c>
      <c r="K9" s="4" t="s">
        <v>30</v>
      </c>
      <c r="L9" s="4">
        <v>-602</v>
      </c>
      <c r="M9" s="4">
        <v>-602</v>
      </c>
      <c r="N9" s="4" t="s">
        <v>64</v>
      </c>
      <c r="O9" s="4" t="s">
        <v>32</v>
      </c>
      <c r="P9" s="4" t="s">
        <v>33</v>
      </c>
      <c r="Q9" s="4">
        <v>0</v>
      </c>
      <c r="R9" s="8">
        <v>45050</v>
      </c>
      <c r="S9" s="6">
        <v>45066</v>
      </c>
      <c r="T9" s="4" t="s">
        <v>34</v>
      </c>
      <c r="U9" s="4">
        <v>-602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45050</v>
      </c>
      <c r="G10" s="6">
        <v>45051</v>
      </c>
      <c r="H10" s="4">
        <v>1</v>
      </c>
      <c r="I10" s="4">
        <v>1</v>
      </c>
      <c r="J10" s="4">
        <v>1</v>
      </c>
      <c r="K10" s="4" t="s">
        <v>30</v>
      </c>
      <c r="L10" s="4">
        <v>287</v>
      </c>
      <c r="M10" s="4">
        <v>287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45050</v>
      </c>
      <c r="S10" s="6">
        <v>45066</v>
      </c>
      <c r="T10" s="4" t="s">
        <v>34</v>
      </c>
      <c r="U10" s="4">
        <v>287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59</v>
      </c>
      <c r="E11" s="4" t="s">
        <v>69</v>
      </c>
      <c r="F11" s="6">
        <v>45050</v>
      </c>
      <c r="G11" s="6">
        <v>45051</v>
      </c>
      <c r="H11" s="4">
        <v>1</v>
      </c>
      <c r="I11" s="4">
        <v>1</v>
      </c>
      <c r="J11" s="4">
        <v>1</v>
      </c>
      <c r="K11" s="4" t="s">
        <v>30</v>
      </c>
      <c r="L11" s="4">
        <v>308</v>
      </c>
      <c r="M11" s="4">
        <v>308</v>
      </c>
      <c r="N11" s="4" t="s">
        <v>70</v>
      </c>
      <c r="O11" s="4" t="s">
        <v>32</v>
      </c>
      <c r="P11" s="4" t="s">
        <v>33</v>
      </c>
      <c r="Q11" s="4">
        <v>0</v>
      </c>
      <c r="R11" s="8">
        <v>45050</v>
      </c>
      <c r="S11" s="6">
        <v>45066</v>
      </c>
      <c r="T11" s="4" t="s">
        <v>34</v>
      </c>
      <c r="U11" s="4">
        <v>308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59</v>
      </c>
      <c r="E12" s="4" t="s">
        <v>72</v>
      </c>
      <c r="F12" s="6">
        <v>45050</v>
      </c>
      <c r="G12" s="6">
        <v>45051</v>
      </c>
      <c r="H12" s="4">
        <v>1</v>
      </c>
      <c r="I12" s="4">
        <v>1</v>
      </c>
      <c r="J12" s="4">
        <v>1</v>
      </c>
      <c r="K12" s="4" t="s">
        <v>30</v>
      </c>
      <c r="L12" s="4">
        <v>266</v>
      </c>
      <c r="M12" s="4">
        <v>266</v>
      </c>
      <c r="N12" s="4" t="s">
        <v>73</v>
      </c>
      <c r="O12" s="4" t="s">
        <v>32</v>
      </c>
      <c r="P12" s="4" t="s">
        <v>33</v>
      </c>
      <c r="Q12" s="4">
        <v>0</v>
      </c>
      <c r="R12" s="8">
        <v>45050</v>
      </c>
      <c r="S12" s="6">
        <v>45066</v>
      </c>
      <c r="T12" s="4" t="s">
        <v>34</v>
      </c>
      <c r="U12" s="4">
        <v>266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59</v>
      </c>
      <c r="E13" s="4" t="s">
        <v>60</v>
      </c>
      <c r="F13" s="6">
        <v>45050</v>
      </c>
      <c r="G13" s="6">
        <v>45051</v>
      </c>
      <c r="H13" s="4">
        <v>2</v>
      </c>
      <c r="I13" s="4">
        <v>1</v>
      </c>
      <c r="J13" s="4">
        <v>2</v>
      </c>
      <c r="K13" s="4" t="s">
        <v>30</v>
      </c>
      <c r="L13" s="4">
        <v>574</v>
      </c>
      <c r="M13" s="4">
        <v>574</v>
      </c>
      <c r="N13" s="4" t="s">
        <v>75</v>
      </c>
      <c r="O13" s="4" t="s">
        <v>32</v>
      </c>
      <c r="P13" s="4" t="s">
        <v>33</v>
      </c>
      <c r="Q13" s="4">
        <v>0</v>
      </c>
      <c r="R13" s="8">
        <v>45050</v>
      </c>
      <c r="S13" s="6">
        <v>45066</v>
      </c>
      <c r="T13" s="4" t="s">
        <v>34</v>
      </c>
      <c r="U13" s="4">
        <v>574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8" sqref="A18:D22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hidden="1" spans="1:9">
      <c r="A2" s="5">
        <v>999223487161642</v>
      </c>
      <c r="B2" s="6">
        <v>45048</v>
      </c>
      <c r="C2" s="6">
        <v>45051</v>
      </c>
      <c r="D2" s="4">
        <v>11691</v>
      </c>
      <c r="E2" s="4" t="str">
        <f>VLOOKUP(A2,HOP!A:L,12,0)</f>
        <v>11691.00</v>
      </c>
      <c r="F2" s="4" t="str">
        <f>VLOOKUP(A2,HOP!A:C,3,0)</f>
        <v>3197782</v>
      </c>
      <c r="G2" s="4">
        <f>D2-E2</f>
        <v>0</v>
      </c>
      <c r="H2" s="4" t="str">
        <f>$H$1&amp;F2</f>
        <v>，3197782</v>
      </c>
      <c r="I2" s="4" t="str">
        <f>VLOOKUP(A2,HOP!A:U,21,0)</f>
        <v>直采</v>
      </c>
    </row>
    <row r="3" s="4" customFormat="1" hidden="1" spans="1:9">
      <c r="A3" s="5">
        <v>999223847534090</v>
      </c>
      <c r="B3" s="6">
        <v>45049</v>
      </c>
      <c r="C3" s="6">
        <v>45051</v>
      </c>
      <c r="D3" s="4">
        <v>1680</v>
      </c>
      <c r="E3" s="4" t="str">
        <f>VLOOKUP(A3,HOP!A:L,12,0)</f>
        <v>1680.00</v>
      </c>
      <c r="F3" s="4" t="str">
        <f>VLOOKUP(A3,HOP!A:C,3,0)</f>
        <v>3289290</v>
      </c>
      <c r="G3" s="4">
        <f t="shared" ref="G3:G12" si="0">D3-E3</f>
        <v>0</v>
      </c>
      <c r="H3" s="4" t="str">
        <f t="shared" ref="H3:H12" si="1">$H$1&amp;F3</f>
        <v>，3289290</v>
      </c>
      <c r="I3" s="4" t="str">
        <f>VLOOKUP(A3,HOP!A:U,21,0)</f>
        <v>直采</v>
      </c>
    </row>
    <row r="4" s="4" customFormat="1" spans="1:9">
      <c r="A4" s="5">
        <v>999223967032466</v>
      </c>
      <c r="B4" s="6">
        <v>45050</v>
      </c>
      <c r="C4" s="6">
        <v>45051</v>
      </c>
      <c r="D4" s="4">
        <v>915.06</v>
      </c>
      <c r="E4" s="4" t="str">
        <f>VLOOKUP(A4,HOP!A:L,12,0)</f>
        <v>915.06</v>
      </c>
      <c r="F4" s="4" t="str">
        <f>VLOOKUP(A4,HOP!A:C,3,0)</f>
        <v>3315379</v>
      </c>
      <c r="G4" s="4">
        <f t="shared" si="0"/>
        <v>0</v>
      </c>
      <c r="H4" s="4" t="str">
        <f t="shared" si="1"/>
        <v>，3315379</v>
      </c>
      <c r="I4" s="4" t="str">
        <f>VLOOKUP(A4,HOP!A:U,21,0)</f>
        <v>直连</v>
      </c>
    </row>
    <row r="5" s="4" customFormat="1" hidden="1" spans="1:10">
      <c r="A5" s="9" t="s">
        <v>77</v>
      </c>
      <c r="B5" s="6">
        <v>45050</v>
      </c>
      <c r="C5" s="6">
        <v>45051</v>
      </c>
      <c r="D5" s="4">
        <v>301</v>
      </c>
      <c r="E5" s="4">
        <v>301</v>
      </c>
      <c r="F5" s="10" t="s">
        <v>78</v>
      </c>
      <c r="G5" s="4">
        <f t="shared" si="0"/>
        <v>0</v>
      </c>
      <c r="H5" s="4" t="str">
        <f t="shared" si="1"/>
        <v>，202305031305160021</v>
      </c>
      <c r="I5" s="4" t="e">
        <f>VLOOKUP(A5,HOP!A:U,21,0)</f>
        <v>#N/A</v>
      </c>
      <c r="J5" s="4">
        <v>5.3</v>
      </c>
    </row>
    <row r="6" s="4" customFormat="1" spans="1:9">
      <c r="A6" s="5">
        <v>999223991350685</v>
      </c>
      <c r="B6" s="6">
        <v>45050</v>
      </c>
      <c r="C6" s="6">
        <v>45051</v>
      </c>
      <c r="D6" s="4">
        <v>692.86</v>
      </c>
      <c r="E6" s="4" t="str">
        <f>VLOOKUP(A6,HOP!A:L,12,0)</f>
        <v>692.86</v>
      </c>
      <c r="F6" s="4" t="str">
        <f>VLOOKUP(A6,HOP!A:C,3,0)</f>
        <v>3322454</v>
      </c>
      <c r="G6" s="4">
        <f t="shared" si="0"/>
        <v>0</v>
      </c>
      <c r="H6" s="4" t="str">
        <f t="shared" si="1"/>
        <v>，3322454</v>
      </c>
      <c r="I6" s="4" t="str">
        <f>VLOOKUP(A6,HOP!A:U,21,0)</f>
        <v>直连</v>
      </c>
    </row>
    <row r="7" s="4" customFormat="1" hidden="1" spans="1:10">
      <c r="A7" s="9" t="s">
        <v>79</v>
      </c>
      <c r="B7" s="6">
        <v>45050</v>
      </c>
      <c r="C7" s="6">
        <v>45051</v>
      </c>
      <c r="D7" s="4">
        <v>287</v>
      </c>
      <c r="E7" s="4">
        <v>287</v>
      </c>
      <c r="F7" s="10" t="s">
        <v>80</v>
      </c>
      <c r="G7" s="4">
        <f t="shared" si="0"/>
        <v>0</v>
      </c>
      <c r="H7" s="4" t="str">
        <f t="shared" si="1"/>
        <v>，202305040940160071</v>
      </c>
      <c r="I7" s="4" t="e">
        <f>VLOOKUP(A7,HOP!A:U,21,0)</f>
        <v>#N/A</v>
      </c>
      <c r="J7" s="4">
        <v>5.4</v>
      </c>
    </row>
    <row r="8" s="4" customFormat="1" hidden="1" spans="1:9">
      <c r="A8" s="5">
        <v>999223997414964</v>
      </c>
      <c r="B8" s="6">
        <v>45050</v>
      </c>
      <c r="C8" s="6">
        <v>45051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9" t="s">
        <v>81</v>
      </c>
      <c r="B9" s="6">
        <v>45050</v>
      </c>
      <c r="C9" s="6">
        <v>45051</v>
      </c>
      <c r="D9" s="4">
        <v>287</v>
      </c>
      <c r="E9" s="4">
        <v>287</v>
      </c>
      <c r="F9" s="10" t="s">
        <v>82</v>
      </c>
      <c r="G9" s="4">
        <f t="shared" si="0"/>
        <v>0</v>
      </c>
      <c r="H9" s="4" t="str">
        <f t="shared" si="1"/>
        <v>，202305041421420068</v>
      </c>
      <c r="I9" s="4" t="e">
        <f>VLOOKUP(A9,HOP!A:U,21,0)</f>
        <v>#N/A</v>
      </c>
      <c r="J9" s="4">
        <v>5.4</v>
      </c>
    </row>
    <row r="10" s="4" customFormat="1" hidden="1" spans="1:10">
      <c r="A10" s="9" t="s">
        <v>83</v>
      </c>
      <c r="B10" s="6">
        <v>45050</v>
      </c>
      <c r="C10" s="6">
        <v>45051</v>
      </c>
      <c r="D10" s="4">
        <v>308</v>
      </c>
      <c r="E10" s="4">
        <v>308</v>
      </c>
      <c r="F10" s="10" t="s">
        <v>84</v>
      </c>
      <c r="G10" s="4">
        <f t="shared" si="0"/>
        <v>0</v>
      </c>
      <c r="H10" s="4" t="str">
        <f t="shared" si="1"/>
        <v>，202305041844320021</v>
      </c>
      <c r="I10" s="4" t="e">
        <f>VLOOKUP(A10,HOP!A:U,21,0)</f>
        <v>#N/A</v>
      </c>
      <c r="J10" s="4">
        <v>5.4</v>
      </c>
    </row>
    <row r="11" s="4" customFormat="1" hidden="1" spans="1:10">
      <c r="A11" s="9" t="s">
        <v>85</v>
      </c>
      <c r="B11" s="6">
        <v>45050</v>
      </c>
      <c r="C11" s="6">
        <v>45051</v>
      </c>
      <c r="D11" s="4">
        <v>266</v>
      </c>
      <c r="E11" s="4">
        <v>266</v>
      </c>
      <c r="F11" s="10" t="s">
        <v>86</v>
      </c>
      <c r="G11" s="4">
        <f t="shared" si="0"/>
        <v>0</v>
      </c>
      <c r="H11" s="4" t="str">
        <f t="shared" si="1"/>
        <v>，202305041857450021</v>
      </c>
      <c r="I11" s="4" t="e">
        <f>VLOOKUP(A11,HOP!A:U,21,0)</f>
        <v>#N/A</v>
      </c>
      <c r="J11" s="4">
        <v>5.4</v>
      </c>
    </row>
    <row r="12" s="4" customFormat="1" hidden="1" spans="1:10">
      <c r="A12" s="9" t="s">
        <v>87</v>
      </c>
      <c r="B12" s="6">
        <v>45050</v>
      </c>
      <c r="C12" s="6">
        <v>45051</v>
      </c>
      <c r="D12" s="4">
        <v>574</v>
      </c>
      <c r="E12" s="4">
        <v>574</v>
      </c>
      <c r="F12" s="10" t="s">
        <v>88</v>
      </c>
      <c r="G12" s="4">
        <f t="shared" si="0"/>
        <v>0</v>
      </c>
      <c r="H12" s="4" t="str">
        <f t="shared" si="1"/>
        <v>，202305042123400021</v>
      </c>
      <c r="I12" s="4" t="e">
        <f>VLOOKUP(A12,HOP!A:U,21,0)</f>
        <v>#N/A</v>
      </c>
      <c r="J12" s="4">
        <v>5.4</v>
      </c>
    </row>
    <row r="14" spans="4:4">
      <c r="D14" s="4">
        <f>SUM(D2:D13)</f>
        <v>17001.92</v>
      </c>
    </row>
    <row r="18" spans="1:4">
      <c r="A18" s="4" t="s">
        <v>89</v>
      </c>
      <c r="C18" s="4">
        <v>13371</v>
      </c>
      <c r="D18" s="4">
        <v>14876.41</v>
      </c>
    </row>
    <row r="19" spans="1:4">
      <c r="A19" s="4" t="s">
        <v>90</v>
      </c>
      <c r="C19" s="7">
        <v>1607.92</v>
      </c>
      <c r="D19" s="4">
        <v>1788.95</v>
      </c>
    </row>
    <row r="20" spans="1:4">
      <c r="A20" s="4" t="s">
        <v>91</v>
      </c>
      <c r="C20" s="4">
        <v>2023</v>
      </c>
      <c r="D20" s="4">
        <v>2250.76</v>
      </c>
    </row>
    <row r="21" spans="1:4">
      <c r="A21" s="4" t="s">
        <v>92</v>
      </c>
      <c r="C21" s="4">
        <f>SUBTOTAL(9,C18:C20)</f>
        <v>17001.92</v>
      </c>
      <c r="D21" s="4">
        <f>SUBTOTAL(9,D18:D20)</f>
        <v>18916.12</v>
      </c>
    </row>
    <row r="22" spans="1:1">
      <c r="A22" s="4" t="s">
        <v>93</v>
      </c>
    </row>
  </sheetData>
  <autoFilter ref="A1:X12">
    <filterColumn colId="3">
      <filters>
        <filter val="1680"/>
        <filter val="301"/>
        <filter val="11691"/>
        <filter val="574"/>
        <filter val="266"/>
        <filter val="692.86"/>
        <filter val="915.06"/>
        <filter val="287"/>
        <filter val="3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3">
        <v>999223991350685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999223967032466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117</v>
      </c>
      <c r="G3" s="1" t="s">
        <v>118</v>
      </c>
      <c r="H3" s="1" t="s">
        <v>119</v>
      </c>
      <c r="I3" s="1" t="s">
        <v>135</v>
      </c>
      <c r="J3" s="1" t="s">
        <v>121</v>
      </c>
      <c r="K3" s="1" t="s">
        <v>135</v>
      </c>
      <c r="L3" s="1" t="s">
        <v>135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136</v>
      </c>
      <c r="S3" s="1" t="s">
        <v>127</v>
      </c>
      <c r="T3" s="1" t="s">
        <v>128</v>
      </c>
      <c r="U3" s="1" t="s">
        <v>129</v>
      </c>
      <c r="V3" s="1" t="s">
        <v>130</v>
      </c>
    </row>
    <row r="4" s="1" customFormat="1" spans="1:22">
      <c r="A4" s="3">
        <v>999223847534090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113</v>
      </c>
      <c r="G4" s="1" t="s">
        <v>118</v>
      </c>
      <c r="H4" s="1" t="s">
        <v>119</v>
      </c>
      <c r="I4" s="1" t="s">
        <v>141</v>
      </c>
      <c r="J4" s="1" t="s">
        <v>121</v>
      </c>
      <c r="K4" s="1" t="s">
        <v>141</v>
      </c>
      <c r="L4" s="1" t="s">
        <v>141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142</v>
      </c>
      <c r="S4" s="1" t="s">
        <v>127</v>
      </c>
      <c r="T4" s="1" t="s">
        <v>128</v>
      </c>
      <c r="U4" s="1" t="s">
        <v>143</v>
      </c>
      <c r="V4" s="1" t="s">
        <v>130</v>
      </c>
    </row>
    <row r="5" s="1" customFormat="1" spans="1:22">
      <c r="A5" s="3">
        <v>999223487161642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131</v>
      </c>
      <c r="G5" s="1" t="s">
        <v>118</v>
      </c>
      <c r="H5" s="1" t="s">
        <v>119</v>
      </c>
      <c r="I5" s="1" t="s">
        <v>148</v>
      </c>
      <c r="J5" s="1" t="s">
        <v>121</v>
      </c>
      <c r="K5" s="1" t="s">
        <v>148</v>
      </c>
      <c r="L5" s="1" t="s">
        <v>148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149</v>
      </c>
      <c r="S5" s="1" t="s">
        <v>127</v>
      </c>
      <c r="T5" s="1" t="s">
        <v>128</v>
      </c>
      <c r="U5" s="1" t="s">
        <v>143</v>
      </c>
      <c r="V5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2023-05-20T01:17:38Z</dcterms:created>
  <dcterms:modified xsi:type="dcterms:W3CDTF">2023-05-20T01:29:37Z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75A0B9D30D314CB8996E50099AC5397B_12</vt:lpwstr>
  </property>
  <property fmtid="{D5CDD505-2E9C-101B-9397-08002B2CF9AE}" pid="3" name="KSOProductBuildVer">
    <vt:lpwstr>2052-11.1.0.14309</vt:lpwstr>
  </property>
</Properties>
</file>