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</definedName>
  </definedNames>
  <calcPr calcId="144525"/>
</workbook>
</file>

<file path=xl/sharedStrings.xml><?xml version="1.0" encoding="utf-8"?>
<sst xmlns="http://schemas.openxmlformats.org/spreadsheetml/2006/main" count="524" uniqueCount="212">
  <si>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</si>
  <si>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</si>
  <si>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</si>
  <si>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</si>
  <si>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</si>
  <si>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</si>
  <si>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</si>
  <si>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</si>
  <si>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</si>
  <si>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</si>
  <si>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</si>
  <si>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</si>
  <si>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</si>
  <si>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</si>
  <si>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</si>
  <si>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</si>
  <si>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</si>
  <si>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</si>
  <si>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</si>
  <si>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</si>
  <si>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</si>
  <si>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</si>
  <si>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</si>
  <si>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</si>
  <si>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</si>
  <si>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999223765435658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</si>
  <si>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</si>
  <si>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</si>
  <si>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</si>
  <si>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</si>
  <si>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</si>
  <si>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ZHANG/TAO,CHEN/MANLI</t>
  </si>
  <si>
    <t>CA363230526CNY</t>
  </si>
  <si>
    <t>未提现</t>
  </si>
  <si>
    <t>携程开票</t>
  </si>
  <si>
    <t xml:space="preserve">3263533	</t>
  </si>
  <si>
    <t xml:space="preserve">	</t>
  </si>
  <si>
    <t xml:space="preserve">999223884245764	</t>
  </si>
  <si>
    <t>[香港]历山酒店(Hotel Alexandra)(105646626)</t>
  </si>
  <si>
    <t>方块客房 (城市景观)(至少提前5天预订)(至少连住2晚及以上)&lt;双人入住&gt;&lt;内宾&gt;&lt;无早&gt;</t>
  </si>
  <si>
    <t>FAN/XIAOYI,ZHOU/WEIWEN</t>
  </si>
  <si>
    <t xml:space="preserve">3298440	</t>
  </si>
  <si>
    <t xml:space="preserve">999223951775511	</t>
  </si>
  <si>
    <t>HUANG/SUXIA</t>
  </si>
  <si>
    <t xml:space="preserve">3311648	</t>
  </si>
  <si>
    <t xml:space="preserve">999223970897227	</t>
  </si>
  <si>
    <t>[香港]香港九龙海逸君绰酒店(Harbour Grand Kowloon)(17095949)</t>
  </si>
  <si>
    <t>高级客房(至少连住2晚及以上)&lt;特惠&gt;&lt;双人入住&gt;&lt;内宾&gt;&lt;无早&gt;</t>
  </si>
  <si>
    <t>SHEN/YUZHOU</t>
  </si>
  <si>
    <t xml:space="preserve">3316852	</t>
  </si>
  <si>
    <t xml:space="preserve">13039584	</t>
  </si>
  <si>
    <t xml:space="preserve">999223995899261	</t>
  </si>
  <si>
    <t>[广州]广州珀丽酒店(9826184)</t>
  </si>
  <si>
    <t>豪华大床房&lt;双人入住&gt;&lt;内宾&gt;&lt;预付&gt;&lt;双早&gt;</t>
  </si>
  <si>
    <t>林亚玲</t>
  </si>
  <si>
    <t xml:space="preserve">3323934	</t>
  </si>
  <si>
    <t xml:space="preserve">911781048	</t>
  </si>
  <si>
    <t xml:space="preserve">999224000186299	</t>
  </si>
  <si>
    <t>郝志强</t>
  </si>
  <si>
    <t xml:space="preserve">3325536	</t>
  </si>
  <si>
    <t xml:space="preserve">912052444	</t>
  </si>
  <si>
    <t xml:space="preserve">999224000537729	</t>
  </si>
  <si>
    <t>豪华大床房&lt;双人入住&gt;&lt;内宾&gt;&lt;预付&gt;&lt;无早&gt;</t>
  </si>
  <si>
    <t>胡向楠</t>
  </si>
  <si>
    <t xml:space="preserve">3325755	</t>
  </si>
  <si>
    <t xml:space="preserve">999224011622283	</t>
  </si>
  <si>
    <t>[香港]香港广易商务宾馆(家庭旅馆)(WIDE EVER HOSTEL)(2981749)</t>
  </si>
  <si>
    <t>四人房&lt;特惠专享&gt;&lt;四人入住&gt;&lt;无早&gt;</t>
  </si>
  <si>
    <t>she/xiaoyi,she/xueyi,guo/yiyan,zhuang/yinping</t>
  </si>
  <si>
    <t xml:space="preserve">3328846	</t>
  </si>
  <si>
    <t>取消</t>
  </si>
  <si>
    <t xml:space="preserve">999224012754545	</t>
  </si>
  <si>
    <t>豪华双床房&lt;双人入住&gt;&lt;内宾&gt;&lt;预付&gt;&lt;无早&gt;</t>
  </si>
  <si>
    <t>李楹</t>
  </si>
  <si>
    <t xml:space="preserve">3329271	</t>
  </si>
  <si>
    <t xml:space="preserve">912695656	</t>
  </si>
  <si>
    <t xml:space="preserve">999224032031541	</t>
  </si>
  <si>
    <t>[香港]香港富荟旺角酒店(iclub Mong Kok Hotel)(69311702)</t>
  </si>
  <si>
    <t>卓荟客房(至少提前3天预订)&lt;连住2-7晚&gt;&lt;双人入住&gt;&lt;内宾&gt;&lt;无早&gt;</t>
  </si>
  <si>
    <t>Sheng/Yidan,He/Jialan</t>
  </si>
  <si>
    <t xml:space="preserve">999224039721724	</t>
  </si>
  <si>
    <t>[厦门]厦门国际会议中心酒店（环岛路酒店）(67322689)</t>
  </si>
  <si>
    <t>豪华海景大床房&lt;双人入住&gt;&lt;内宾&gt;&lt;预付&gt;&lt;无早&gt;</t>
  </si>
  <si>
    <t>李凯</t>
  </si>
  <si>
    <t xml:space="preserve">3337366	</t>
  </si>
  <si>
    <t xml:space="preserve">999224045351524	</t>
  </si>
  <si>
    <t>[梅州]梅州白天鹅迎宾馆(100697959)</t>
  </si>
  <si>
    <t>商务江景大床房&lt;超值特惠&gt;&lt;双人入住&gt;&lt;日历房套餐高价值&gt;&lt;单早&gt;&lt;新酒店礼盒&gt;</t>
  </si>
  <si>
    <t>罗文婷,罗兆基</t>
  </si>
  <si>
    <t xml:space="preserve">999224050248248	</t>
  </si>
  <si>
    <t>商务江景大床房&lt;特惠专享&gt;&lt;双人入住&gt;&lt;双早&gt;&lt;日历房套餐高价值&gt;&lt;新酒店礼盒&gt;</t>
  </si>
  <si>
    <t>潘盛栋</t>
  </si>
  <si>
    <t xml:space="preserve">999224050307682	</t>
  </si>
  <si>
    <t>商务城景大床房&lt;特惠促销&gt;&lt;双人入住&gt;&lt;双早&gt;&lt;日历房套餐高价值&gt;&lt;新酒店礼盒&gt;</t>
  </si>
  <si>
    <t>肖冰</t>
  </si>
  <si>
    <t xml:space="preserve">999224062359072	</t>
  </si>
  <si>
    <t>[梅州]梅州昌盛豪生大酒店(45834822)</t>
  </si>
  <si>
    <t>柚见汝——非遗大床房&lt;超值特惠&gt;&lt;双人入住&gt;&lt;双早&gt;</t>
  </si>
  <si>
    <t>郭秋珍</t>
  </si>
  <si>
    <t xml:space="preserve">999224077538153	</t>
  </si>
  <si>
    <t>[北京]北京诺富特和平宾馆(67324424)</t>
  </si>
  <si>
    <t>高级间&lt;双人入住&gt;&lt;内宾&gt;&lt;预付&gt;&lt;无早&gt;</t>
  </si>
  <si>
    <t>刘爱军</t>
  </si>
  <si>
    <t xml:space="preserve">3348723	</t>
  </si>
  <si>
    <t xml:space="preserve">999224081471437	</t>
  </si>
  <si>
    <t>大床房&lt;特惠专享&gt;&lt;双人入住&gt;&lt;无早&gt;</t>
  </si>
  <si>
    <t>liu/dong</t>
  </si>
  <si>
    <t xml:space="preserve">3350147	</t>
  </si>
  <si>
    <t>，</t>
  </si>
  <si>
    <t>999224045351524</t>
  </si>
  <si>
    <t>202305072123560076</t>
  </si>
  <si>
    <t>999224050248248</t>
  </si>
  <si>
    <t>202305081237270025</t>
  </si>
  <si>
    <t>999224050307682</t>
  </si>
  <si>
    <t>202305081240400068</t>
  </si>
  <si>
    <t>999224062359072</t>
  </si>
  <si>
    <t>202305090903520071</t>
  </si>
  <si>
    <t>A230526092547481</t>
  </si>
  <si>
    <t>A230526093208481</t>
  </si>
  <si>
    <t>房集：i230526092407 1651元</t>
  </si>
  <si>
    <t>CNY / HKD 当前参考汇率: 1.103840372</t>
  </si>
  <si>
    <t>总计： 16595.58 CNY/
18318.87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</si>
  <si>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</si>
  <si>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</si>
  <si>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</si>
  <si>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</si>
  <si>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</si>
  <si>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</si>
  <si>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</si>
  <si>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</si>
  <si>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</si>
  <si>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</si>
  <si>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</si>
  <si>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</si>
  <si>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</si>
  <si>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</si>
  <si>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</si>
  <si>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</si>
  <si>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</si>
  <si>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</si>
  <si>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</si>
  <si>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2023-05-10</t>
  </si>
  <si>
    <t>3350147</t>
  </si>
  <si>
    <t>香港广易商务宾馆(家庭旅馆)</t>
  </si>
  <si>
    <t>liu dong</t>
  </si>
  <si>
    <t>2023-05-11</t>
  </si>
  <si>
    <t>退房日周结</t>
  </si>
  <si>
    <t>249.90</t>
  </si>
  <si>
    <t>RMB</t>
  </si>
  <si>
    <t>0</t>
  </si>
  <si>
    <t>0.00</t>
  </si>
  <si>
    <t>携程国内直连(DD)</t>
  </si>
  <si>
    <t>01.011249</t>
  </si>
  <si>
    <t>2023-05-10 14:33:43</t>
  </si>
  <si>
    <t>否</t>
  </si>
  <si>
    <t>汇智国际旅游发展有限公司</t>
  </si>
  <si>
    <t>直采</t>
  </si>
  <si>
    <t>中国</t>
  </si>
  <si>
    <t>3348723</t>
  </si>
  <si>
    <t>北京诺富特和平宾馆</t>
  </si>
  <si>
    <t>727.20</t>
  </si>
  <si>
    <t>2023-05-10 07:44:16</t>
  </si>
  <si>
    <t>直连</t>
  </si>
  <si>
    <t>2023-05-07</t>
  </si>
  <si>
    <t>3337366</t>
  </si>
  <si>
    <t>厦门国际会议中心酒店（环岛路酒店）</t>
  </si>
  <si>
    <t>2023-05-09</t>
  </si>
  <si>
    <t>1574.59</t>
  </si>
  <si>
    <t>2023-05-07 15:11:31</t>
  </si>
  <si>
    <t>2023-05-06</t>
  </si>
  <si>
    <t>3335234</t>
  </si>
  <si>
    <t>香港富荟旺角酒店</t>
  </si>
  <si>
    <t>Sheng Yidan,He Jialan</t>
  </si>
  <si>
    <t>1228.00</t>
  </si>
  <si>
    <t>2023-05-07 15:16:17</t>
  </si>
  <si>
    <t>2023-05-05</t>
  </si>
  <si>
    <t>3329271</t>
  </si>
  <si>
    <t>广州珀丽酒店</t>
  </si>
  <si>
    <t>293.91</t>
  </si>
  <si>
    <t>2023-05-05 16:16:59</t>
  </si>
  <si>
    <t>3328846</t>
  </si>
  <si>
    <t>she xiaoyi,she xueyi,guo yiyan,zhuang yinping</t>
  </si>
  <si>
    <t>397.80</t>
  </si>
  <si>
    <t>2023-05-05 14:41:28</t>
  </si>
  <si>
    <t>2023-05-04</t>
  </si>
  <si>
    <t>3325536</t>
  </si>
  <si>
    <t>2023-05-08</t>
  </si>
  <si>
    <t>1028.18</t>
  </si>
  <si>
    <t>2023-05-04 18:34:45</t>
  </si>
  <si>
    <t>2023-05-02</t>
  </si>
  <si>
    <t>3316852</t>
  </si>
  <si>
    <t>香港九龙海逸君绰酒店</t>
  </si>
  <si>
    <t>SHEN YUZHOU</t>
  </si>
  <si>
    <t>1726.00</t>
  </si>
  <si>
    <t>2023-05-03 10:55:45</t>
  </si>
  <si>
    <t>2023-05-01</t>
  </si>
  <si>
    <t>3311648</t>
  </si>
  <si>
    <t>历山酒店</t>
  </si>
  <si>
    <t>HUANG SUXIA</t>
  </si>
  <si>
    <t>1278.00</t>
  </si>
  <si>
    <t>2023-05-03 15:05:50</t>
  </si>
  <si>
    <t>2023-04-27</t>
  </si>
  <si>
    <t>3298440</t>
  </si>
  <si>
    <t>FAN XIAOYI,ZHOU WEIWEN</t>
  </si>
  <si>
    <t>1791.00</t>
  </si>
  <si>
    <t>2023-04-30 18:05:12</t>
  </si>
  <si>
    <t>2023-04-20</t>
  </si>
  <si>
    <t>3263533</t>
  </si>
  <si>
    <t>香港九龙酒店</t>
  </si>
  <si>
    <t>ZHANG TAO,CHEN MANLI</t>
  </si>
  <si>
    <t>4650.00</t>
  </si>
  <si>
    <t>2023-04-25 11:25:20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</si>
</sst>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14</xdr:col>
      <xdr:colOff>371475</xdr:colOff>
      <xdr:row>61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48702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45054</v>
      </c>
      <c r="G2" s="6">
        <v>45057</v>
      </c>
      <c r="H2" s="4">
        <v>2</v>
      </c>
      <c r="I2" s="4">
        <v>3</v>
      </c>
      <c r="J2" s="4">
        <v>6</v>
      </c>
      <c r="K2" s="4" t="s">
        <v>30</v>
      </c>
      <c r="L2" s="4">
        <v>4650</v>
      </c>
      <c r="M2" s="4">
        <v>4650</v>
      </c>
      <c r="N2" s="4" t="s">
        <v>31</v>
      </c>
      <c r="O2" s="4" t="s">
        <v>32</v>
      </c>
      <c r="P2" s="4" t="s">
        <v>33</v>
      </c>
      <c r="Q2" s="4">
        <v>0</v>
      </c>
      <c r="R2" s="7">
        <v>45036</v>
      </c>
      <c r="S2" s="6">
        <v>45072</v>
      </c>
      <c r="T2" s="4" t="s">
        <v>34</v>
      </c>
      <c r="U2" s="4">
        <v>4650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45054</v>
      </c>
      <c r="G3" s="6">
        <v>45057</v>
      </c>
      <c r="H3" s="4">
        <v>1</v>
      </c>
      <c r="I3" s="4">
        <v>3</v>
      </c>
      <c r="J3" s="4">
        <v>3</v>
      </c>
      <c r="K3" s="4" t="s">
        <v>30</v>
      </c>
      <c r="L3" s="4">
        <v>1791</v>
      </c>
      <c r="M3" s="4">
        <v>1791</v>
      </c>
      <c r="N3" s="4" t="s">
        <v>40</v>
      </c>
      <c r="O3" s="4" t="s">
        <v>32</v>
      </c>
      <c r="P3" s="4" t="s">
        <v>33</v>
      </c>
      <c r="Q3" s="4">
        <v>0</v>
      </c>
      <c r="R3" s="7">
        <v>45043</v>
      </c>
      <c r="S3" s="6">
        <v>45072</v>
      </c>
      <c r="T3" s="4" t="s">
        <v>34</v>
      </c>
      <c r="U3" s="4">
        <v>1791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45055</v>
      </c>
      <c r="G4" s="6">
        <v>45057</v>
      </c>
      <c r="H4" s="4">
        <v>1</v>
      </c>
      <c r="I4" s="4">
        <v>2</v>
      </c>
      <c r="J4" s="4">
        <v>2</v>
      </c>
      <c r="K4" s="4" t="s">
        <v>30</v>
      </c>
      <c r="L4" s="4">
        <v>1278</v>
      </c>
      <c r="M4" s="4">
        <v>1278</v>
      </c>
      <c r="N4" s="4" t="s">
        <v>43</v>
      </c>
      <c r="O4" s="4" t="s">
        <v>32</v>
      </c>
      <c r="P4" s="4" t="s">
        <v>33</v>
      </c>
      <c r="Q4" s="4">
        <v>0</v>
      </c>
      <c r="R4" s="7">
        <v>45047</v>
      </c>
      <c r="S4" s="6">
        <v>45072</v>
      </c>
      <c r="T4" s="4" t="s">
        <v>34</v>
      </c>
      <c r="U4" s="4">
        <v>1278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45055</v>
      </c>
      <c r="G5" s="6">
        <v>45057</v>
      </c>
      <c r="H5" s="4">
        <v>1</v>
      </c>
      <c r="I5" s="4">
        <v>2</v>
      </c>
      <c r="J5" s="4">
        <v>2</v>
      </c>
      <c r="K5" s="4" t="s">
        <v>30</v>
      </c>
      <c r="L5" s="4">
        <v>1726</v>
      </c>
      <c r="M5" s="4">
        <v>1726</v>
      </c>
      <c r="N5" s="4" t="s">
        <v>48</v>
      </c>
      <c r="O5" s="4" t="s">
        <v>32</v>
      </c>
      <c r="P5" s="4" t="s">
        <v>33</v>
      </c>
      <c r="Q5" s="4">
        <v>0</v>
      </c>
      <c r="R5" s="7">
        <v>45048</v>
      </c>
      <c r="S5" s="6">
        <v>45072</v>
      </c>
      <c r="T5" s="4" t="s">
        <v>34</v>
      </c>
      <c r="U5" s="4">
        <v>1726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45054</v>
      </c>
      <c r="G6" s="6">
        <v>45057</v>
      </c>
      <c r="H6" s="4">
        <v>1</v>
      </c>
      <c r="I6" s="4">
        <v>3</v>
      </c>
      <c r="J6" s="4">
        <v>3</v>
      </c>
      <c r="K6" s="4" t="s">
        <v>30</v>
      </c>
      <c r="L6" s="4">
        <v>1025.15</v>
      </c>
      <c r="M6" s="4">
        <v>1025.15</v>
      </c>
      <c r="N6" s="4" t="s">
        <v>54</v>
      </c>
      <c r="O6" s="4" t="s">
        <v>32</v>
      </c>
      <c r="P6" s="4" t="s">
        <v>33</v>
      </c>
      <c r="Q6" s="4">
        <v>0</v>
      </c>
      <c r="R6" s="7">
        <v>45050</v>
      </c>
      <c r="S6" s="6">
        <v>45072</v>
      </c>
      <c r="T6" s="4" t="s">
        <v>34</v>
      </c>
      <c r="U6" s="4">
        <v>1025.15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45054</v>
      </c>
      <c r="G7" s="6">
        <v>45057</v>
      </c>
      <c r="H7" s="4">
        <v>1</v>
      </c>
      <c r="I7" s="4">
        <v>3</v>
      </c>
      <c r="J7" s="4">
        <v>3</v>
      </c>
      <c r="K7" s="4" t="s">
        <v>30</v>
      </c>
      <c r="L7" s="4">
        <v>1028.18</v>
      </c>
      <c r="M7" s="4">
        <v>1028.18</v>
      </c>
      <c r="N7" s="4" t="s">
        <v>58</v>
      </c>
      <c r="O7" s="4" t="s">
        <v>32</v>
      </c>
      <c r="P7" s="4" t="s">
        <v>33</v>
      </c>
      <c r="Q7" s="4">
        <v>0</v>
      </c>
      <c r="R7" s="7">
        <v>45050</v>
      </c>
      <c r="S7" s="6">
        <v>45072</v>
      </c>
      <c r="T7" s="4" t="s">
        <v>34</v>
      </c>
      <c r="U7" s="4">
        <v>1028.18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52</v>
      </c>
      <c r="E8" s="4" t="s">
        <v>62</v>
      </c>
      <c r="F8" s="6">
        <v>45054</v>
      </c>
      <c r="G8" s="6">
        <v>45057</v>
      </c>
      <c r="H8" s="4">
        <v>1</v>
      </c>
      <c r="I8" s="4">
        <v>3</v>
      </c>
      <c r="J8" s="4">
        <v>3</v>
      </c>
      <c r="K8" s="4" t="s">
        <v>30</v>
      </c>
      <c r="L8" s="4">
        <v>931.22</v>
      </c>
      <c r="M8" s="4">
        <v>931.22</v>
      </c>
      <c r="N8" s="4" t="s">
        <v>63</v>
      </c>
      <c r="O8" s="4" t="s">
        <v>32</v>
      </c>
      <c r="P8" s="4" t="s">
        <v>33</v>
      </c>
      <c r="Q8" s="4">
        <v>0</v>
      </c>
      <c r="R8" s="7">
        <v>45050</v>
      </c>
      <c r="S8" s="6">
        <v>45072</v>
      </c>
      <c r="T8" s="4" t="s">
        <v>34</v>
      </c>
      <c r="U8" s="4">
        <v>931.22</v>
      </c>
      <c r="V8" s="4">
        <v>0</v>
      </c>
      <c r="W8" s="4">
        <v>0</v>
      </c>
      <c r="X8" s="4" t="s">
        <v>64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45056</v>
      </c>
      <c r="G9" s="6">
        <v>45057</v>
      </c>
      <c r="H9" s="4">
        <v>1</v>
      </c>
      <c r="I9" s="4">
        <v>1</v>
      </c>
      <c r="J9" s="4">
        <v>1</v>
      </c>
      <c r="K9" s="4" t="s">
        <v>30</v>
      </c>
      <c r="L9" s="4">
        <v>397.8</v>
      </c>
      <c r="M9" s="4">
        <v>397.8</v>
      </c>
      <c r="N9" s="4" t="s">
        <v>68</v>
      </c>
      <c r="O9" s="4" t="s">
        <v>32</v>
      </c>
      <c r="P9" s="4" t="s">
        <v>33</v>
      </c>
      <c r="Q9" s="4">
        <v>0</v>
      </c>
      <c r="R9" s="7">
        <v>45051</v>
      </c>
      <c r="S9" s="6">
        <v>45072</v>
      </c>
      <c r="T9" s="4" t="s">
        <v>34</v>
      </c>
      <c r="U9" s="4">
        <v>397.8</v>
      </c>
      <c r="V9" s="4">
        <v>0</v>
      </c>
      <c r="W9" s="4">
        <v>0</v>
      </c>
      <c r="X9" s="4" t="s">
        <v>69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70</v>
      </c>
      <c r="D10" s="4" t="s">
        <v>52</v>
      </c>
      <c r="E10" s="4" t="s">
        <v>62</v>
      </c>
      <c r="F10" s="6">
        <v>45054</v>
      </c>
      <c r="G10" s="6">
        <v>45057</v>
      </c>
      <c r="H10" s="4">
        <v>1</v>
      </c>
      <c r="I10" s="4">
        <v>3</v>
      </c>
      <c r="J10" s="4">
        <v>3</v>
      </c>
      <c r="K10" s="4" t="s">
        <v>30</v>
      </c>
      <c r="L10" s="4">
        <v>-931.22</v>
      </c>
      <c r="M10" s="4">
        <v>-931.22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45050</v>
      </c>
      <c r="S10" s="6">
        <v>45072</v>
      </c>
      <c r="T10" s="4" t="s">
        <v>34</v>
      </c>
      <c r="U10" s="4">
        <v>-931.22</v>
      </c>
      <c r="V10" s="4">
        <v>0</v>
      </c>
      <c r="W10" s="4">
        <v>0</v>
      </c>
      <c r="X10" s="4" t="s">
        <v>64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52</v>
      </c>
      <c r="E11" s="4" t="s">
        <v>72</v>
      </c>
      <c r="F11" s="6">
        <v>45056</v>
      </c>
      <c r="G11" s="6">
        <v>45057</v>
      </c>
      <c r="H11" s="4">
        <v>1</v>
      </c>
      <c r="I11" s="4">
        <v>1</v>
      </c>
      <c r="J11" s="4">
        <v>1</v>
      </c>
      <c r="K11" s="4" t="s">
        <v>30</v>
      </c>
      <c r="L11" s="4">
        <v>293.91</v>
      </c>
      <c r="M11" s="4">
        <v>293.91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45051</v>
      </c>
      <c r="S11" s="6">
        <v>45072</v>
      </c>
      <c r="T11" s="4" t="s">
        <v>34</v>
      </c>
      <c r="U11" s="4">
        <v>293.91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51</v>
      </c>
      <c r="B12" s="4" t="s">
        <v>26</v>
      </c>
      <c r="C12" s="4" t="s">
        <v>70</v>
      </c>
      <c r="D12" s="4" t="s">
        <v>52</v>
      </c>
      <c r="E12" s="4" t="s">
        <v>53</v>
      </c>
      <c r="F12" s="6">
        <v>45054</v>
      </c>
      <c r="G12" s="6">
        <v>45057</v>
      </c>
      <c r="H12" s="4">
        <v>1</v>
      </c>
      <c r="I12" s="4">
        <v>3</v>
      </c>
      <c r="J12" s="4">
        <v>3</v>
      </c>
      <c r="K12" s="4" t="s">
        <v>30</v>
      </c>
      <c r="L12" s="4">
        <v>-1025.15</v>
      </c>
      <c r="M12" s="4">
        <v>-1025.15</v>
      </c>
      <c r="N12" s="4" t="s">
        <v>54</v>
      </c>
      <c r="O12" s="4" t="s">
        <v>32</v>
      </c>
      <c r="P12" s="4" t="s">
        <v>33</v>
      </c>
      <c r="Q12" s="4">
        <v>0</v>
      </c>
      <c r="R12" s="7">
        <v>45050</v>
      </c>
      <c r="S12" s="6">
        <v>45072</v>
      </c>
      <c r="T12" s="4" t="s">
        <v>34</v>
      </c>
      <c r="U12" s="4">
        <v>-1025.15</v>
      </c>
      <c r="V12" s="4">
        <v>0</v>
      </c>
      <c r="W12" s="4">
        <v>0</v>
      </c>
      <c r="X12" s="4" t="s">
        <v>55</v>
      </c>
      <c r="Y12" s="4" t="s">
        <v>56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45055</v>
      </c>
      <c r="G13" s="6">
        <v>45057</v>
      </c>
      <c r="H13" s="4">
        <v>1</v>
      </c>
      <c r="I13" s="4">
        <v>2</v>
      </c>
      <c r="J13" s="4">
        <v>2</v>
      </c>
      <c r="K13" s="4" t="s">
        <v>30</v>
      </c>
      <c r="L13" s="4">
        <v>1228</v>
      </c>
      <c r="M13" s="4">
        <v>1228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45052</v>
      </c>
      <c r="S13" s="6">
        <v>45072</v>
      </c>
      <c r="T13" s="4" t="s">
        <v>34</v>
      </c>
      <c r="U13" s="4">
        <v>1228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45055</v>
      </c>
      <c r="G14" s="6">
        <v>45057</v>
      </c>
      <c r="H14" s="4">
        <v>1</v>
      </c>
      <c r="I14" s="4">
        <v>2</v>
      </c>
      <c r="J14" s="4">
        <v>2</v>
      </c>
      <c r="K14" s="4" t="s">
        <v>30</v>
      </c>
      <c r="L14" s="4">
        <v>1574.59</v>
      </c>
      <c r="M14" s="4">
        <v>1574.59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45053</v>
      </c>
      <c r="S14" s="6">
        <v>45072</v>
      </c>
      <c r="T14" s="4" t="s">
        <v>34</v>
      </c>
      <c r="U14" s="4">
        <v>1574.59</v>
      </c>
      <c r="V14" s="4">
        <v>0</v>
      </c>
      <c r="W14" s="4">
        <v>0</v>
      </c>
      <c r="X14" s="4" t="s">
        <v>84</v>
      </c>
      <c r="Y14" s="4" t="s">
        <v>36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45056</v>
      </c>
      <c r="G15" s="6">
        <v>45057</v>
      </c>
      <c r="H15" s="4">
        <v>2</v>
      </c>
      <c r="I15" s="4">
        <v>1</v>
      </c>
      <c r="J15" s="4">
        <v>2</v>
      </c>
      <c r="K15" s="4" t="s">
        <v>30</v>
      </c>
      <c r="L15" s="4">
        <v>574</v>
      </c>
      <c r="M15" s="4">
        <v>574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45053</v>
      </c>
      <c r="S15" s="6">
        <v>45072</v>
      </c>
      <c r="T15" s="4" t="s">
        <v>34</v>
      </c>
      <c r="U15" s="4">
        <v>574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86</v>
      </c>
      <c r="E16" s="4" t="s">
        <v>90</v>
      </c>
      <c r="F16" s="6">
        <v>45056</v>
      </c>
      <c r="G16" s="6">
        <v>45057</v>
      </c>
      <c r="H16" s="4">
        <v>1</v>
      </c>
      <c r="I16" s="4">
        <v>1</v>
      </c>
      <c r="J16" s="4">
        <v>1</v>
      </c>
      <c r="K16" s="4" t="s">
        <v>30</v>
      </c>
      <c r="L16" s="4">
        <v>308</v>
      </c>
      <c r="M16" s="4">
        <v>308</v>
      </c>
      <c r="N16" s="4" t="s">
        <v>91</v>
      </c>
      <c r="O16" s="4" t="s">
        <v>32</v>
      </c>
      <c r="P16" s="4" t="s">
        <v>33</v>
      </c>
      <c r="Q16" s="4">
        <v>0</v>
      </c>
      <c r="R16" s="7">
        <v>45054</v>
      </c>
      <c r="S16" s="6">
        <v>45072</v>
      </c>
      <c r="T16" s="4" t="s">
        <v>34</v>
      </c>
      <c r="U16" s="4">
        <v>308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86</v>
      </c>
      <c r="E17" s="4" t="s">
        <v>93</v>
      </c>
      <c r="F17" s="6">
        <v>45056</v>
      </c>
      <c r="G17" s="6">
        <v>45057</v>
      </c>
      <c r="H17" s="4">
        <v>1</v>
      </c>
      <c r="I17" s="4">
        <v>1</v>
      </c>
      <c r="J17" s="4">
        <v>1</v>
      </c>
      <c r="K17" s="4" t="s">
        <v>30</v>
      </c>
      <c r="L17" s="4">
        <v>287</v>
      </c>
      <c r="M17" s="4">
        <v>287</v>
      </c>
      <c r="N17" s="4" t="s">
        <v>94</v>
      </c>
      <c r="O17" s="4" t="s">
        <v>32</v>
      </c>
      <c r="P17" s="4" t="s">
        <v>33</v>
      </c>
      <c r="Q17" s="4">
        <v>0</v>
      </c>
      <c r="R17" s="7">
        <v>45054</v>
      </c>
      <c r="S17" s="6">
        <v>45072</v>
      </c>
      <c r="T17" s="4" t="s">
        <v>34</v>
      </c>
      <c r="U17" s="4">
        <v>287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45056</v>
      </c>
      <c r="G18" s="6">
        <v>45057</v>
      </c>
      <c r="H18" s="4">
        <v>1</v>
      </c>
      <c r="I18" s="4">
        <v>1</v>
      </c>
      <c r="J18" s="4">
        <v>1</v>
      </c>
      <c r="K18" s="4" t="s">
        <v>30</v>
      </c>
      <c r="L18" s="4">
        <v>482</v>
      </c>
      <c r="M18" s="4">
        <v>482</v>
      </c>
      <c r="N18" s="4" t="s">
        <v>98</v>
      </c>
      <c r="O18" s="4" t="s">
        <v>32</v>
      </c>
      <c r="P18" s="4" t="s">
        <v>33</v>
      </c>
      <c r="Q18" s="4">
        <v>0</v>
      </c>
      <c r="R18" s="7">
        <v>45055</v>
      </c>
      <c r="S18" s="6">
        <v>45072</v>
      </c>
      <c r="T18" s="4" t="s">
        <v>34</v>
      </c>
      <c r="U18" s="4">
        <v>482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100</v>
      </c>
      <c r="E19" s="4" t="s">
        <v>101</v>
      </c>
      <c r="F19" s="6">
        <v>45056</v>
      </c>
      <c r="G19" s="6">
        <v>45057</v>
      </c>
      <c r="H19" s="4">
        <v>1</v>
      </c>
      <c r="I19" s="4">
        <v>1</v>
      </c>
      <c r="J19" s="4">
        <v>1</v>
      </c>
      <c r="K19" s="4" t="s">
        <v>30</v>
      </c>
      <c r="L19" s="4">
        <v>727.2</v>
      </c>
      <c r="M19" s="4">
        <v>727.2</v>
      </c>
      <c r="N19" s="4" t="s">
        <v>102</v>
      </c>
      <c r="O19" s="4" t="s">
        <v>32</v>
      </c>
      <c r="P19" s="4" t="s">
        <v>33</v>
      </c>
      <c r="Q19" s="4">
        <v>0</v>
      </c>
      <c r="R19" s="7">
        <v>45056</v>
      </c>
      <c r="S19" s="6">
        <v>45072</v>
      </c>
      <c r="T19" s="4" t="s">
        <v>34</v>
      </c>
      <c r="U19" s="4">
        <v>727.2</v>
      </c>
      <c r="V19" s="4">
        <v>0</v>
      </c>
      <c r="W19" s="4">
        <v>0</v>
      </c>
      <c r="X19" s="4" t="s">
        <v>103</v>
      </c>
      <c r="Y19" s="4" t="s">
        <v>36</v>
      </c>
    </row>
    <row r="20" s="4" customFormat="1" spans="1:25">
      <c r="A20" s="4" t="s">
        <v>104</v>
      </c>
      <c r="B20" s="4" t="s">
        <v>26</v>
      </c>
      <c r="C20" s="4" t="s">
        <v>27</v>
      </c>
      <c r="D20" s="4" t="s">
        <v>66</v>
      </c>
      <c r="E20" s="4" t="s">
        <v>105</v>
      </c>
      <c r="F20" s="6">
        <v>45056</v>
      </c>
      <c r="G20" s="6">
        <v>45057</v>
      </c>
      <c r="H20" s="4">
        <v>1</v>
      </c>
      <c r="I20" s="4">
        <v>1</v>
      </c>
      <c r="J20" s="4">
        <v>1</v>
      </c>
      <c r="K20" s="4" t="s">
        <v>30</v>
      </c>
      <c r="L20" s="4">
        <v>249.9</v>
      </c>
      <c r="M20" s="4">
        <v>249.9</v>
      </c>
      <c r="N20" s="4" t="s">
        <v>106</v>
      </c>
      <c r="O20" s="4" t="s">
        <v>32</v>
      </c>
      <c r="P20" s="4" t="s">
        <v>33</v>
      </c>
      <c r="Q20" s="4">
        <v>0</v>
      </c>
      <c r="R20" s="7">
        <v>45056</v>
      </c>
      <c r="S20" s="6">
        <v>45072</v>
      </c>
      <c r="T20" s="4" t="s">
        <v>34</v>
      </c>
      <c r="U20" s="4">
        <v>249.9</v>
      </c>
      <c r="V20" s="4">
        <v>0</v>
      </c>
      <c r="W20" s="4">
        <v>0</v>
      </c>
      <c r="X20" s="4" t="s">
        <v>107</v>
      </c>
      <c r="Y2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4" sqref="A24:D2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108</v>
      </c>
    </row>
    <row r="2" s="4" customFormat="1" hidden="1" spans="1:9">
      <c r="A2" s="5">
        <v>999223765435658</v>
      </c>
      <c r="B2" s="6">
        <v>45054</v>
      </c>
      <c r="C2" s="6">
        <v>45057</v>
      </c>
      <c r="D2" s="4">
        <v>4650</v>
      </c>
      <c r="E2" s="4" t="str">
        <f>VLOOKUP(A2,HOP!A:L,12,0)</f>
        <v>4650.00</v>
      </c>
      <c r="F2" s="4" t="str">
        <f>VLOOKUP(A2,HOP!A:C,3,0)</f>
        <v>3263533</v>
      </c>
      <c r="G2" s="4">
        <f>D2-E2</f>
        <v>0</v>
      </c>
      <c r="H2" s="4" t="str">
        <f>$H$1&amp;F2</f>
        <v>，3263533</v>
      </c>
      <c r="I2" s="4" t="str">
        <f>VLOOKUP(A2,HOP!A:U,21,0)</f>
        <v>直采</v>
      </c>
    </row>
    <row r="3" s="4" customFormat="1" hidden="1" spans="1:9">
      <c r="A3" s="5">
        <v>999223884245764</v>
      </c>
      <c r="B3" s="6">
        <v>45054</v>
      </c>
      <c r="C3" s="6">
        <v>45057</v>
      </c>
      <c r="D3" s="4">
        <v>1791</v>
      </c>
      <c r="E3" s="4" t="str">
        <f>VLOOKUP(A3,HOP!A:L,12,0)</f>
        <v>1791.00</v>
      </c>
      <c r="F3" s="4" t="str">
        <f>VLOOKUP(A3,HOP!A:C,3,0)</f>
        <v>3298440</v>
      </c>
      <c r="G3" s="4">
        <f t="shared" ref="G3:G18" si="0">D3-E3</f>
        <v>0</v>
      </c>
      <c r="H3" s="4" t="str">
        <f t="shared" ref="H3:H18" si="1">$H$1&amp;F3</f>
        <v>，3298440</v>
      </c>
      <c r="I3" s="4" t="str">
        <f>VLOOKUP(A3,HOP!A:U,21,0)</f>
        <v>直采</v>
      </c>
    </row>
    <row r="4" s="4" customFormat="1" hidden="1" spans="1:9">
      <c r="A4" s="5">
        <v>999223951775511</v>
      </c>
      <c r="B4" s="6">
        <v>45055</v>
      </c>
      <c r="C4" s="6">
        <v>45057</v>
      </c>
      <c r="D4" s="4">
        <v>1278</v>
      </c>
      <c r="E4" s="4" t="str">
        <f>VLOOKUP(A4,HOP!A:L,12,0)</f>
        <v>1278.00</v>
      </c>
      <c r="F4" s="4" t="str">
        <f>VLOOKUP(A4,HOP!A:C,3,0)</f>
        <v>3311648</v>
      </c>
      <c r="G4" s="4">
        <f t="shared" si="0"/>
        <v>0</v>
      </c>
      <c r="H4" s="4" t="str">
        <f t="shared" si="1"/>
        <v>，3311648</v>
      </c>
      <c r="I4" s="4" t="str">
        <f>VLOOKUP(A4,HOP!A:U,21,0)</f>
        <v>直采</v>
      </c>
    </row>
    <row r="5" s="4" customFormat="1" hidden="1" spans="1:9">
      <c r="A5" s="5">
        <v>999223970897227</v>
      </c>
      <c r="B5" s="6">
        <v>45055</v>
      </c>
      <c r="C5" s="6">
        <v>45057</v>
      </c>
      <c r="D5" s="4">
        <v>1726</v>
      </c>
      <c r="E5" s="4" t="str">
        <f>VLOOKUP(A5,HOP!A:L,12,0)</f>
        <v>1726.00</v>
      </c>
      <c r="F5" s="4" t="str">
        <f>VLOOKUP(A5,HOP!A:C,3,0)</f>
        <v>3316852</v>
      </c>
      <c r="G5" s="4">
        <f t="shared" si="0"/>
        <v>0</v>
      </c>
      <c r="H5" s="4" t="str">
        <f t="shared" si="1"/>
        <v>，3316852</v>
      </c>
      <c r="I5" s="4" t="str">
        <f>VLOOKUP(A5,HOP!A:U,21,0)</f>
        <v>直采</v>
      </c>
    </row>
    <row r="6" s="4" customFormat="1" hidden="1" spans="1:9">
      <c r="A6" s="5">
        <v>999223995899261</v>
      </c>
      <c r="B6" s="6">
        <v>45054</v>
      </c>
      <c r="C6" s="6">
        <v>45057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999224000186299</v>
      </c>
      <c r="B7" s="6">
        <v>45054</v>
      </c>
      <c r="C7" s="6">
        <v>45057</v>
      </c>
      <c r="D7" s="4">
        <v>1028.18</v>
      </c>
      <c r="E7" s="4" t="str">
        <f>VLOOKUP(A7,HOP!A:L,12,0)</f>
        <v>1028.18</v>
      </c>
      <c r="F7" s="4" t="str">
        <f>VLOOKUP(A7,HOP!A:C,3,0)</f>
        <v>3325536</v>
      </c>
      <c r="G7" s="4">
        <f t="shared" si="0"/>
        <v>0</v>
      </c>
      <c r="H7" s="4" t="str">
        <f t="shared" si="1"/>
        <v>，3325536</v>
      </c>
      <c r="I7" s="4" t="str">
        <f>VLOOKUP(A7,HOP!A:U,21,0)</f>
        <v>直连</v>
      </c>
    </row>
    <row r="8" s="4" customFormat="1" hidden="1" spans="1:9">
      <c r="A8" s="5">
        <v>999224000537729</v>
      </c>
      <c r="B8" s="6">
        <v>45054</v>
      </c>
      <c r="C8" s="6">
        <v>45057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999224011622283</v>
      </c>
      <c r="B9" s="6">
        <v>45056</v>
      </c>
      <c r="C9" s="6">
        <v>45057</v>
      </c>
      <c r="D9" s="4">
        <v>397.8</v>
      </c>
      <c r="E9" s="4" t="str">
        <f>VLOOKUP(A9,HOP!A:L,12,0)</f>
        <v>397.80</v>
      </c>
      <c r="F9" s="4" t="str">
        <f>VLOOKUP(A9,HOP!A:C,3,0)</f>
        <v>3328846</v>
      </c>
      <c r="G9" s="4">
        <f t="shared" si="0"/>
        <v>0</v>
      </c>
      <c r="H9" s="4" t="str">
        <f t="shared" si="1"/>
        <v>，3328846</v>
      </c>
      <c r="I9" s="4" t="str">
        <f>VLOOKUP(A9,HOP!A:U,21,0)</f>
        <v>直采</v>
      </c>
    </row>
    <row r="10" s="4" customFormat="1" spans="1:9">
      <c r="A10" s="5">
        <v>999224012754545</v>
      </c>
      <c r="B10" s="6">
        <v>45056</v>
      </c>
      <c r="C10" s="6">
        <v>45057</v>
      </c>
      <c r="D10" s="4">
        <v>293.91</v>
      </c>
      <c r="E10" s="4" t="str">
        <f>VLOOKUP(A10,HOP!A:L,12,0)</f>
        <v>293.91</v>
      </c>
      <c r="F10" s="4" t="str">
        <f>VLOOKUP(A10,HOP!A:C,3,0)</f>
        <v>3329271</v>
      </c>
      <c r="G10" s="4">
        <f t="shared" si="0"/>
        <v>0</v>
      </c>
      <c r="H10" s="4" t="str">
        <f t="shared" si="1"/>
        <v>，3329271</v>
      </c>
      <c r="I10" s="4" t="str">
        <f>VLOOKUP(A10,HOP!A:U,21,0)</f>
        <v>直连</v>
      </c>
    </row>
    <row r="11" s="4" customFormat="1" hidden="1" spans="1:9">
      <c r="A11" s="5">
        <v>999224032031541</v>
      </c>
      <c r="B11" s="6">
        <v>45055</v>
      </c>
      <c r="C11" s="6">
        <v>45057</v>
      </c>
      <c r="D11" s="4">
        <v>1228</v>
      </c>
      <c r="E11" s="4" t="str">
        <f>VLOOKUP(A11,HOP!A:L,12,0)</f>
        <v>1228.00</v>
      </c>
      <c r="F11" s="4" t="str">
        <f>VLOOKUP(A11,HOP!A:C,3,0)</f>
        <v>3335234</v>
      </c>
      <c r="G11" s="4">
        <f t="shared" si="0"/>
        <v>0</v>
      </c>
      <c r="H11" s="4" t="str">
        <f t="shared" si="1"/>
        <v>，3335234</v>
      </c>
      <c r="I11" s="4" t="str">
        <f>VLOOKUP(A11,HOP!A:U,21,0)</f>
        <v>直采</v>
      </c>
    </row>
    <row r="12" s="4" customFormat="1" spans="1:9">
      <c r="A12" s="5">
        <v>999224039721724</v>
      </c>
      <c r="B12" s="6">
        <v>45055</v>
      </c>
      <c r="C12" s="6">
        <v>45057</v>
      </c>
      <c r="D12" s="4">
        <v>1574.59</v>
      </c>
      <c r="E12" s="4" t="str">
        <f>VLOOKUP(A12,HOP!A:L,12,0)</f>
        <v>1574.59</v>
      </c>
      <c r="F12" s="4" t="str">
        <f>VLOOKUP(A12,HOP!A:C,3,0)</f>
        <v>3337366</v>
      </c>
      <c r="G12" s="4">
        <f t="shared" si="0"/>
        <v>0</v>
      </c>
      <c r="H12" s="4" t="str">
        <f t="shared" si="1"/>
        <v>，3337366</v>
      </c>
      <c r="I12" s="4" t="str">
        <f>VLOOKUP(A12,HOP!A:U,21,0)</f>
        <v>直连</v>
      </c>
    </row>
    <row r="13" s="4" customFormat="1" hidden="1" spans="1:10">
      <c r="A13" s="8" t="s">
        <v>109</v>
      </c>
      <c r="B13" s="6">
        <v>45056</v>
      </c>
      <c r="C13" s="6">
        <v>45057</v>
      </c>
      <c r="D13" s="4">
        <v>574</v>
      </c>
      <c r="E13" s="4">
        <v>574</v>
      </c>
      <c r="F13" s="9" t="s">
        <v>110</v>
      </c>
      <c r="G13" s="4">
        <f t="shared" si="0"/>
        <v>0</v>
      </c>
      <c r="H13" s="4" t="str">
        <f t="shared" si="1"/>
        <v>，202305072123560076</v>
      </c>
      <c r="I13" s="4" t="e">
        <f>VLOOKUP(A13,HOP!A:U,21,0)</f>
        <v>#N/A</v>
      </c>
      <c r="J13" s="4">
        <v>5.7</v>
      </c>
    </row>
    <row r="14" s="4" customFormat="1" hidden="1" spans="1:10">
      <c r="A14" s="8" t="s">
        <v>111</v>
      </c>
      <c r="B14" s="6">
        <v>45056</v>
      </c>
      <c r="C14" s="6">
        <v>45057</v>
      </c>
      <c r="D14" s="4">
        <v>308</v>
      </c>
      <c r="E14" s="4">
        <v>308</v>
      </c>
      <c r="F14" s="9" t="s">
        <v>112</v>
      </c>
      <c r="G14" s="4">
        <f t="shared" si="0"/>
        <v>0</v>
      </c>
      <c r="H14" s="4" t="str">
        <f t="shared" si="1"/>
        <v>，202305081237270025</v>
      </c>
      <c r="I14" s="4" t="e">
        <f>VLOOKUP(A14,HOP!A:U,21,0)</f>
        <v>#N/A</v>
      </c>
      <c r="J14" s="4">
        <v>5.8</v>
      </c>
    </row>
    <row r="15" s="4" customFormat="1" hidden="1" spans="1:10">
      <c r="A15" s="8" t="s">
        <v>113</v>
      </c>
      <c r="B15" s="6">
        <v>45056</v>
      </c>
      <c r="C15" s="6">
        <v>45057</v>
      </c>
      <c r="D15" s="4">
        <v>287</v>
      </c>
      <c r="E15" s="4">
        <v>287</v>
      </c>
      <c r="F15" s="9" t="s">
        <v>114</v>
      </c>
      <c r="G15" s="4">
        <f t="shared" si="0"/>
        <v>0</v>
      </c>
      <c r="H15" s="4" t="str">
        <f t="shared" si="1"/>
        <v>，202305081240400068</v>
      </c>
      <c r="I15" s="4" t="e">
        <f>VLOOKUP(A15,HOP!A:U,21,0)</f>
        <v>#N/A</v>
      </c>
      <c r="J15" s="4">
        <v>5.8</v>
      </c>
    </row>
    <row r="16" s="4" customFormat="1" hidden="1" spans="1:10">
      <c r="A16" s="8" t="s">
        <v>115</v>
      </c>
      <c r="B16" s="6">
        <v>45056</v>
      </c>
      <c r="C16" s="6">
        <v>45057</v>
      </c>
      <c r="D16" s="4">
        <v>482</v>
      </c>
      <c r="E16" s="4">
        <v>482</v>
      </c>
      <c r="F16" s="9" t="s">
        <v>116</v>
      </c>
      <c r="G16" s="4">
        <f t="shared" si="0"/>
        <v>0</v>
      </c>
      <c r="H16" s="4" t="str">
        <f t="shared" si="1"/>
        <v>，202305090903520071</v>
      </c>
      <c r="I16" s="4" t="e">
        <f>VLOOKUP(A16,HOP!A:U,21,0)</f>
        <v>#N/A</v>
      </c>
      <c r="J16" s="4">
        <v>5.9</v>
      </c>
    </row>
    <row r="17" s="4" customFormat="1" spans="1:9">
      <c r="A17" s="5">
        <v>999224077538153</v>
      </c>
      <c r="B17" s="6">
        <v>45056</v>
      </c>
      <c r="C17" s="6">
        <v>45057</v>
      </c>
      <c r="D17" s="4">
        <v>727.2</v>
      </c>
      <c r="E17" s="4" t="str">
        <f>VLOOKUP(A17,HOP!A:L,12,0)</f>
        <v>727.20</v>
      </c>
      <c r="F17" s="4" t="str">
        <f>VLOOKUP(A17,HOP!A:C,3,0)</f>
        <v>3348723</v>
      </c>
      <c r="G17" s="4">
        <f t="shared" si="0"/>
        <v>0</v>
      </c>
      <c r="H17" s="4" t="str">
        <f t="shared" si="1"/>
        <v>，3348723</v>
      </c>
      <c r="I17" s="4" t="str">
        <f>VLOOKUP(A17,HOP!A:U,21,0)</f>
        <v>直连</v>
      </c>
    </row>
    <row r="18" s="4" customFormat="1" hidden="1" spans="1:9">
      <c r="A18" s="5">
        <v>999224081471437</v>
      </c>
      <c r="B18" s="6">
        <v>45056</v>
      </c>
      <c r="C18" s="6">
        <v>45057</v>
      </c>
      <c r="D18" s="4">
        <v>249.9</v>
      </c>
      <c r="E18" s="4" t="str">
        <f>VLOOKUP(A18,HOP!A:L,12,0)</f>
        <v>249.90</v>
      </c>
      <c r="F18" s="4" t="str">
        <f>VLOOKUP(A18,HOP!A:C,3,0)</f>
        <v>3350147</v>
      </c>
      <c r="G18" s="4">
        <f t="shared" si="0"/>
        <v>0</v>
      </c>
      <c r="H18" s="4" t="str">
        <f t="shared" si="1"/>
        <v>，3350147</v>
      </c>
      <c r="I18" s="4" t="str">
        <f>VLOOKUP(A18,HOP!A:U,21,0)</f>
        <v>直采</v>
      </c>
    </row>
    <row r="20" spans="4:4">
      <c r="D20" s="4">
        <f>SUM(D2:D19)</f>
        <v>16595.58</v>
      </c>
    </row>
    <row r="24" spans="1:4">
      <c r="A24" s="4" t="s">
        <v>117</v>
      </c>
      <c r="C24" s="4">
        <v>11320.7</v>
      </c>
      <c r="D24" s="4">
        <v>12496.25</v>
      </c>
    </row>
    <row r="25" spans="1:4">
      <c r="A25" s="4" t="s">
        <v>118</v>
      </c>
      <c r="C25" s="4">
        <v>3623.88</v>
      </c>
      <c r="D25" s="4">
        <v>4000.18</v>
      </c>
    </row>
    <row r="26" spans="1:4">
      <c r="A26" s="4" t="s">
        <v>119</v>
      </c>
      <c r="C26" s="4">
        <v>1651</v>
      </c>
      <c r="D26" s="4">
        <v>1822.44</v>
      </c>
    </row>
    <row r="27" spans="1:4">
      <c r="A27" s="4" t="s">
        <v>120</v>
      </c>
      <c r="C27" s="4">
        <f>SUBTOTAL(9,C24:C26)</f>
        <v>16595.58</v>
      </c>
      <c r="D27" s="4">
        <f>SUBTOTAL(9,D24:D26)</f>
        <v>18318.87</v>
      </c>
    </row>
    <row r="28" spans="1:1">
      <c r="A28" s="4" t="s">
        <v>121</v>
      </c>
    </row>
  </sheetData>
  <autoFilter ref="A1:XFD28">
    <filterColumn colId="3">
      <filters blank="1">
        <filter val="4650"/>
        <filter val="1791"/>
        <filter val="293.91"/>
        <filter val="16595.58"/>
        <filter val="727.2"/>
        <filter val="1726"/>
        <filter val="1228"/>
        <filter val="397.8"/>
        <filter val="249.9"/>
        <filter val="574"/>
        <filter val="1278"/>
        <filter val="482"/>
        <filter val="287"/>
        <filter val="308"/>
        <filter val="1028.18"/>
        <filter val="1574.59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122</v>
      </c>
      <c r="B1" s="2" t="s">
        <v>123</v>
      </c>
      <c r="C1" s="2" t="s">
        <v>124</v>
      </c>
      <c r="D1" s="2" t="s">
        <v>125</v>
      </c>
      <c r="E1" s="2" t="s">
        <v>13</v>
      </c>
      <c r="F1" s="2" t="s">
        <v>5</v>
      </c>
      <c r="G1" s="2" t="s">
        <v>6</v>
      </c>
      <c r="H1" s="2" t="s">
        <v>126</v>
      </c>
      <c r="I1" s="2" t="s">
        <v>127</v>
      </c>
      <c r="J1" s="2" t="s">
        <v>128</v>
      </c>
      <c r="K1" s="2" t="s">
        <v>129</v>
      </c>
      <c r="L1" s="2" t="s">
        <v>130</v>
      </c>
      <c r="M1" s="2" t="s">
        <v>131</v>
      </c>
      <c r="N1" s="2" t="s">
        <v>132</v>
      </c>
      <c r="O1" s="2" t="s">
        <v>133</v>
      </c>
      <c r="P1" s="2" t="s">
        <v>134</v>
      </c>
      <c r="Q1" s="2" t="s">
        <v>135</v>
      </c>
      <c r="R1" s="2" t="s">
        <v>136</v>
      </c>
      <c r="S1" s="2" t="s">
        <v>137</v>
      </c>
      <c r="T1" s="2" t="s">
        <v>138</v>
      </c>
      <c r="U1" s="2" t="s">
        <v>139</v>
      </c>
      <c r="V1" s="2" t="s">
        <v>140</v>
      </c>
    </row>
    <row r="2" s="1" customFormat="1" spans="1:22">
      <c r="A2" s="3">
        <v>999224081471437</v>
      </c>
      <c r="B2" s="1" t="s">
        <v>141</v>
      </c>
      <c r="C2" s="1" t="s">
        <v>142</v>
      </c>
      <c r="D2" s="1" t="s">
        <v>143</v>
      </c>
      <c r="E2" s="1" t="s">
        <v>144</v>
      </c>
      <c r="F2" s="1" t="s">
        <v>141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  <c r="U2" s="1" t="s">
        <v>156</v>
      </c>
      <c r="V2" s="1" t="s">
        <v>157</v>
      </c>
    </row>
    <row r="3" s="1" customFormat="1" spans="1:22">
      <c r="A3" s="3">
        <v>999224077538153</v>
      </c>
      <c r="B3" s="1" t="s">
        <v>141</v>
      </c>
      <c r="C3" s="1" t="s">
        <v>158</v>
      </c>
      <c r="D3" s="1" t="s">
        <v>159</v>
      </c>
      <c r="E3" s="1" t="s">
        <v>102</v>
      </c>
      <c r="F3" s="1" t="s">
        <v>141</v>
      </c>
      <c r="G3" s="1" t="s">
        <v>145</v>
      </c>
      <c r="H3" s="1" t="s">
        <v>146</v>
      </c>
      <c r="I3" s="1" t="s">
        <v>160</v>
      </c>
      <c r="J3" s="1" t="s">
        <v>148</v>
      </c>
      <c r="K3" s="1" t="s">
        <v>160</v>
      </c>
      <c r="L3" s="1" t="s">
        <v>160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161</v>
      </c>
      <c r="S3" s="1" t="s">
        <v>154</v>
      </c>
      <c r="T3" s="1" t="s">
        <v>155</v>
      </c>
      <c r="U3" s="1" t="s">
        <v>162</v>
      </c>
      <c r="V3" s="1" t="s">
        <v>157</v>
      </c>
    </row>
    <row r="4" s="1" customFormat="1" spans="1:22">
      <c r="A4" s="3">
        <v>999224039721724</v>
      </c>
      <c r="B4" s="1" t="s">
        <v>163</v>
      </c>
      <c r="C4" s="1" t="s">
        <v>164</v>
      </c>
      <c r="D4" s="1" t="s">
        <v>165</v>
      </c>
      <c r="E4" s="1" t="s">
        <v>83</v>
      </c>
      <c r="F4" s="1" t="s">
        <v>166</v>
      </c>
      <c r="G4" s="1" t="s">
        <v>145</v>
      </c>
      <c r="H4" s="1" t="s">
        <v>146</v>
      </c>
      <c r="I4" s="1" t="s">
        <v>167</v>
      </c>
      <c r="J4" s="1" t="s">
        <v>148</v>
      </c>
      <c r="K4" s="1" t="s">
        <v>167</v>
      </c>
      <c r="L4" s="1" t="s">
        <v>167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152</v>
      </c>
      <c r="R4" s="1" t="s">
        <v>168</v>
      </c>
      <c r="S4" s="1" t="s">
        <v>154</v>
      </c>
      <c r="T4" s="1" t="s">
        <v>155</v>
      </c>
      <c r="U4" s="1" t="s">
        <v>162</v>
      </c>
      <c r="V4" s="1" t="s">
        <v>157</v>
      </c>
    </row>
    <row r="5" s="1" customFormat="1" spans="1:22">
      <c r="A5" s="3">
        <v>999224032031541</v>
      </c>
      <c r="B5" s="1" t="s">
        <v>169</v>
      </c>
      <c r="C5" s="1" t="s">
        <v>170</v>
      </c>
      <c r="D5" s="1" t="s">
        <v>171</v>
      </c>
      <c r="E5" s="1" t="s">
        <v>172</v>
      </c>
      <c r="F5" s="1" t="s">
        <v>166</v>
      </c>
      <c r="G5" s="1" t="s">
        <v>145</v>
      </c>
      <c r="H5" s="1" t="s">
        <v>146</v>
      </c>
      <c r="I5" s="1" t="s">
        <v>173</v>
      </c>
      <c r="J5" s="1" t="s">
        <v>148</v>
      </c>
      <c r="K5" s="1" t="s">
        <v>173</v>
      </c>
      <c r="L5" s="1" t="s">
        <v>173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152</v>
      </c>
      <c r="R5" s="1" t="s">
        <v>174</v>
      </c>
      <c r="S5" s="1" t="s">
        <v>154</v>
      </c>
      <c r="T5" s="1" t="s">
        <v>155</v>
      </c>
      <c r="U5" s="1" t="s">
        <v>156</v>
      </c>
      <c r="V5" s="1" t="s">
        <v>157</v>
      </c>
    </row>
    <row r="6" s="1" customFormat="1" spans="1:22">
      <c r="A6" s="3">
        <v>999224012754545</v>
      </c>
      <c r="B6" s="1" t="s">
        <v>175</v>
      </c>
      <c r="C6" s="1" t="s">
        <v>176</v>
      </c>
      <c r="D6" s="1" t="s">
        <v>177</v>
      </c>
      <c r="E6" s="1" t="s">
        <v>73</v>
      </c>
      <c r="F6" s="1" t="s">
        <v>141</v>
      </c>
      <c r="G6" s="1" t="s">
        <v>145</v>
      </c>
      <c r="H6" s="1" t="s">
        <v>146</v>
      </c>
      <c r="I6" s="1" t="s">
        <v>178</v>
      </c>
      <c r="J6" s="1" t="s">
        <v>148</v>
      </c>
      <c r="K6" s="1" t="s">
        <v>178</v>
      </c>
      <c r="L6" s="1" t="s">
        <v>178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152</v>
      </c>
      <c r="R6" s="1" t="s">
        <v>179</v>
      </c>
      <c r="S6" s="1" t="s">
        <v>154</v>
      </c>
      <c r="T6" s="1" t="s">
        <v>155</v>
      </c>
      <c r="U6" s="1" t="s">
        <v>162</v>
      </c>
      <c r="V6" s="1" t="s">
        <v>157</v>
      </c>
    </row>
    <row r="7" s="1" customFormat="1" spans="1:22">
      <c r="A7" s="3">
        <v>999224011622283</v>
      </c>
      <c r="B7" s="1" t="s">
        <v>175</v>
      </c>
      <c r="C7" s="1" t="s">
        <v>180</v>
      </c>
      <c r="D7" s="1" t="s">
        <v>143</v>
      </c>
      <c r="E7" s="1" t="s">
        <v>181</v>
      </c>
      <c r="F7" s="1" t="s">
        <v>141</v>
      </c>
      <c r="G7" s="1" t="s">
        <v>145</v>
      </c>
      <c r="H7" s="1" t="s">
        <v>146</v>
      </c>
      <c r="I7" s="1" t="s">
        <v>182</v>
      </c>
      <c r="J7" s="1" t="s">
        <v>148</v>
      </c>
      <c r="K7" s="1" t="s">
        <v>182</v>
      </c>
      <c r="L7" s="1" t="s">
        <v>182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152</v>
      </c>
      <c r="R7" s="1" t="s">
        <v>183</v>
      </c>
      <c r="S7" s="1" t="s">
        <v>154</v>
      </c>
      <c r="T7" s="1" t="s">
        <v>155</v>
      </c>
      <c r="U7" s="1" t="s">
        <v>156</v>
      </c>
      <c r="V7" s="1" t="s">
        <v>157</v>
      </c>
    </row>
    <row r="8" s="1" customFormat="1" spans="1:22">
      <c r="A8" s="3">
        <v>999224000186299</v>
      </c>
      <c r="B8" s="1" t="s">
        <v>184</v>
      </c>
      <c r="C8" s="1" t="s">
        <v>185</v>
      </c>
      <c r="D8" s="1" t="s">
        <v>177</v>
      </c>
      <c r="E8" s="1" t="s">
        <v>58</v>
      </c>
      <c r="F8" s="1" t="s">
        <v>186</v>
      </c>
      <c r="G8" s="1" t="s">
        <v>145</v>
      </c>
      <c r="H8" s="1" t="s">
        <v>146</v>
      </c>
      <c r="I8" s="1" t="s">
        <v>187</v>
      </c>
      <c r="J8" s="1" t="s">
        <v>148</v>
      </c>
      <c r="K8" s="1" t="s">
        <v>187</v>
      </c>
      <c r="L8" s="1" t="s">
        <v>187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152</v>
      </c>
      <c r="R8" s="1" t="s">
        <v>188</v>
      </c>
      <c r="S8" s="1" t="s">
        <v>154</v>
      </c>
      <c r="T8" s="1" t="s">
        <v>155</v>
      </c>
      <c r="U8" s="1" t="s">
        <v>162</v>
      </c>
      <c r="V8" s="1" t="s">
        <v>157</v>
      </c>
    </row>
    <row r="9" s="1" customFormat="1" spans="1:22">
      <c r="A9" s="3">
        <v>999223970897227</v>
      </c>
      <c r="B9" s="1" t="s">
        <v>189</v>
      </c>
      <c r="C9" s="1" t="s">
        <v>190</v>
      </c>
      <c r="D9" s="1" t="s">
        <v>191</v>
      </c>
      <c r="E9" s="1" t="s">
        <v>192</v>
      </c>
      <c r="F9" s="1" t="s">
        <v>166</v>
      </c>
      <c r="G9" s="1" t="s">
        <v>145</v>
      </c>
      <c r="H9" s="1" t="s">
        <v>146</v>
      </c>
      <c r="I9" s="1" t="s">
        <v>193</v>
      </c>
      <c r="J9" s="1" t="s">
        <v>148</v>
      </c>
      <c r="K9" s="1" t="s">
        <v>193</v>
      </c>
      <c r="L9" s="1" t="s">
        <v>193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152</v>
      </c>
      <c r="R9" s="1" t="s">
        <v>194</v>
      </c>
      <c r="S9" s="1" t="s">
        <v>154</v>
      </c>
      <c r="T9" s="1" t="s">
        <v>155</v>
      </c>
      <c r="U9" s="1" t="s">
        <v>156</v>
      </c>
      <c r="V9" s="1" t="s">
        <v>157</v>
      </c>
    </row>
    <row r="10" s="1" customFormat="1" spans="1:22">
      <c r="A10" s="3">
        <v>999223951775511</v>
      </c>
      <c r="B10" s="1" t="s">
        <v>195</v>
      </c>
      <c r="C10" s="1" t="s">
        <v>196</v>
      </c>
      <c r="D10" s="1" t="s">
        <v>197</v>
      </c>
      <c r="E10" s="1" t="s">
        <v>198</v>
      </c>
      <c r="F10" s="1" t="s">
        <v>166</v>
      </c>
      <c r="G10" s="1" t="s">
        <v>145</v>
      </c>
      <c r="H10" s="1" t="s">
        <v>146</v>
      </c>
      <c r="I10" s="1" t="s">
        <v>199</v>
      </c>
      <c r="J10" s="1" t="s">
        <v>148</v>
      </c>
      <c r="K10" s="1" t="s">
        <v>199</v>
      </c>
      <c r="L10" s="1" t="s">
        <v>199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152</v>
      </c>
      <c r="R10" s="1" t="s">
        <v>200</v>
      </c>
      <c r="S10" s="1" t="s">
        <v>154</v>
      </c>
      <c r="T10" s="1" t="s">
        <v>155</v>
      </c>
      <c r="U10" s="1" t="s">
        <v>156</v>
      </c>
      <c r="V10" s="1" t="s">
        <v>157</v>
      </c>
    </row>
    <row r="11" s="1" customFormat="1" spans="1:22">
      <c r="A11" s="3">
        <v>999223884245764</v>
      </c>
      <c r="B11" s="1" t="s">
        <v>201</v>
      </c>
      <c r="C11" s="1" t="s">
        <v>202</v>
      </c>
      <c r="D11" s="1" t="s">
        <v>197</v>
      </c>
      <c r="E11" s="1" t="s">
        <v>203</v>
      </c>
      <c r="F11" s="1" t="s">
        <v>186</v>
      </c>
      <c r="G11" s="1" t="s">
        <v>145</v>
      </c>
      <c r="H11" s="1" t="s">
        <v>146</v>
      </c>
      <c r="I11" s="1" t="s">
        <v>204</v>
      </c>
      <c r="J11" s="1" t="s">
        <v>148</v>
      </c>
      <c r="K11" s="1" t="s">
        <v>204</v>
      </c>
      <c r="L11" s="1" t="s">
        <v>204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152</v>
      </c>
      <c r="R11" s="1" t="s">
        <v>205</v>
      </c>
      <c r="S11" s="1" t="s">
        <v>154</v>
      </c>
      <c r="T11" s="1" t="s">
        <v>155</v>
      </c>
      <c r="U11" s="1" t="s">
        <v>156</v>
      </c>
      <c r="V11" s="1" t="s">
        <v>157</v>
      </c>
    </row>
    <row r="12" s="1" customFormat="1" spans="1:22">
      <c r="A12" s="3">
        <v>999223765435658</v>
      </c>
      <c r="B12" s="1" t="s">
        <v>206</v>
      </c>
      <c r="C12" s="1" t="s">
        <v>207</v>
      </c>
      <c r="D12" s="1" t="s">
        <v>208</v>
      </c>
      <c r="E12" s="1" t="s">
        <v>209</v>
      </c>
      <c r="F12" s="1" t="s">
        <v>186</v>
      </c>
      <c r="G12" s="1" t="s">
        <v>145</v>
      </c>
      <c r="H12" s="1" t="s">
        <v>146</v>
      </c>
      <c r="I12" s="1" t="s">
        <v>210</v>
      </c>
      <c r="J12" s="1" t="s">
        <v>148</v>
      </c>
      <c r="K12" s="1" t="s">
        <v>210</v>
      </c>
      <c r="L12" s="1" t="s">
        <v>210</v>
      </c>
      <c r="M12" s="1" t="s">
        <v>149</v>
      </c>
      <c r="N12" s="1" t="s">
        <v>149</v>
      </c>
      <c r="O12" s="1" t="s">
        <v>150</v>
      </c>
      <c r="P12" s="1" t="s">
        <v>151</v>
      </c>
      <c r="Q12" s="1" t="s">
        <v>152</v>
      </c>
      <c r="R12" s="1" t="s">
        <v>211</v>
      </c>
      <c r="S12" s="1" t="s">
        <v>154</v>
      </c>
      <c r="T12" s="1" t="s">
        <v>155</v>
      </c>
      <c r="U12" s="1" t="s">
        <v>156</v>
      </c>
      <c r="V12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2023-05-26T01:13:13Z</dcterms:created>
  <dcterms:modified xsi:type="dcterms:W3CDTF">2023-05-26T01:33:53Z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7B929B33942A4258855E7C9C72443044_12</vt:lpwstr>
  </property>
  <property fmtid="{D5CDD505-2E9C-101B-9397-08002B2CF9AE}" pid="3" name="KSOProductBuildVer">
    <vt:lpwstr>2052-11.1.0.14309</vt:lpwstr>
  </property>
</Properties>
</file>