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</definedName>
  </definedNames>
  <calcPr calcId="144525"/>
</workbook>
</file>

<file path=xl/sharedStrings.xml><?xml version="1.0" encoding="utf-8"?>
<sst xmlns="http://schemas.openxmlformats.org/spreadsheetml/2006/main" count="321" uniqueCount="160">
  <si>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</si>
  <si>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</si>
  <si>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</si>
  <si>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</si>
  <si>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</si>
  <si>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</si>
  <si>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</si>
  <si>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</si>
  <si>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</si>
  <si>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</si>
  <si>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</si>
  <si>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</si>
  <si>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</si>
  <si>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</si>
  <si>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</si>
  <si>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</si>
  <si>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</si>
  <si>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</si>
  <si>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</si>
  <si>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</si>
  <si>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</si>
  <si>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</si>
  <si>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</si>
  <si>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</si>
  <si>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</si>
  <si>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999223644432292	</t>
  </si>
  <si>
    <t>Ctrip</t>
  </si>
  <si>
    <t>正常</t>
  </si>
  <si>
    <t>[檀香山]威基基海滩阿洛希拉尼酒店('Alohilani Resort Waikiki Beach)(37200143)</t>
  </si>
  <si>
    <t>标准两张大床房&lt;2人入住&gt;&lt;不退款&gt;</t>
  </si>
  <si>
    <t>USD</t>
  </si>
  <si>
    <t>Johnson/Evergreen</t>
  </si>
  <si>
    <t>CA5326230525USD</t>
  </si>
  <si>
    <t>未提现</t>
  </si>
  <si>
    <t>携程开票</t>
  </si>
  <si>
    <t xml:space="preserve">3226702	</t>
  </si>
  <si>
    <t xml:space="preserve">	</t>
  </si>
  <si>
    <t xml:space="preserve">999223644438120	</t>
  </si>
  <si>
    <t xml:space="preserve">3226703	</t>
  </si>
  <si>
    <t xml:space="preserve">999224285733908	</t>
  </si>
  <si>
    <t>[吉隆坡]吉隆坡·觅酒店，傲途格精选(Hotel Stripes Kuala Lumpur, Autograph Collection)(40721533)</t>
  </si>
  <si>
    <t>豪华双床客房&lt;2人入住&gt;&lt;不退款&gt;</t>
  </si>
  <si>
    <t>FAUZI/IKHSAN</t>
  </si>
  <si>
    <t xml:space="preserve">3393314	</t>
  </si>
  <si>
    <t xml:space="preserve">277422633	</t>
  </si>
  <si>
    <t xml:space="preserve">999224307641796	</t>
  </si>
  <si>
    <t>[士乃]士乃宴宾雅酒店(Impiana Hotel Senai)(39055466)</t>
  </si>
  <si>
    <t>豪华双床房&lt;2人入住&gt;&lt;不退款&gt;</t>
  </si>
  <si>
    <t>FENG/GUANGFENG</t>
  </si>
  <si>
    <t xml:space="preserve">3398306	</t>
  </si>
  <si>
    <t xml:space="preserve">277183780	</t>
  </si>
  <si>
    <t xml:space="preserve">999224308769241	</t>
  </si>
  <si>
    <t>豪华特大床房&lt;2人入住&gt;&lt;不退款&gt;</t>
  </si>
  <si>
    <t>SARBANI/MD RAZALI</t>
  </si>
  <si>
    <t xml:space="preserve">3398535	</t>
  </si>
  <si>
    <t xml:space="preserve">277183144	</t>
  </si>
  <si>
    <t xml:space="preserve">999224311137609	</t>
  </si>
  <si>
    <t>[马尼拉]城市花园套房(City Garden Suites)(37204517)</t>
  </si>
  <si>
    <t>标准双人床房&lt;2人入住&gt;&lt;不退款&gt;&lt;早餐&gt;</t>
  </si>
  <si>
    <t>AJERO/BERNADETTE CAMUA,AGOR/RAYMOND</t>
  </si>
  <si>
    <t xml:space="preserve">3399083	</t>
  </si>
  <si>
    <t xml:space="preserve">-12486150	</t>
  </si>
  <si>
    <t xml:space="preserve">999224327290511	</t>
  </si>
  <si>
    <t>[曼谷]曼谷铂尔曼皇权酒店(Pullman Bangkok King Power)(37197346)</t>
  </si>
  <si>
    <t>高级双床房&lt;2人入住&gt;&lt;不退款&gt;</t>
  </si>
  <si>
    <t>LI/RUOXUN,LIAO/ZHONGYIN</t>
  </si>
  <si>
    <t xml:space="preserve">3401753	</t>
  </si>
  <si>
    <t xml:space="preserve">6323XEK560	</t>
  </si>
  <si>
    <t xml:space="preserve">999224330286789	</t>
  </si>
  <si>
    <t>[避兰东]三叶草酒店(Clover Hotel)(48377621)</t>
  </si>
  <si>
    <t>标准房&lt;2人入住&gt;&lt;不退款&gt;</t>
  </si>
  <si>
    <t>GAN/KENNY</t>
  </si>
  <si>
    <t xml:space="preserve">3402302	</t>
  </si>
  <si>
    <t>,</t>
  </si>
  <si>
    <t>USD 2446</t>
  </si>
  <si>
    <t>A230525093419911</t>
  </si>
  <si>
    <t>A230525093555911</t>
  </si>
  <si>
    <t>USD / HKD 当前参考汇率: 7.8284</t>
  </si>
  <si>
    <t>总计：2446 USD/
19148.27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</si>
  <si>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</si>
  <si>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</si>
  <si>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</si>
  <si>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</si>
  <si>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</si>
  <si>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</si>
  <si>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</si>
  <si>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</si>
  <si>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</si>
  <si>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</si>
  <si>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</si>
  <si>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</si>
  <si>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</si>
  <si>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</si>
  <si>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</si>
  <si>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</si>
  <si>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</si>
  <si>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</si>
  <si>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</si>
  <si>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2023-05-21</t>
  </si>
  <si>
    <t>3402302</t>
  </si>
  <si>
    <t>三叶草酒店</t>
  </si>
  <si>
    <t>GAN KENNY</t>
  </si>
  <si>
    <t>2023-05-22</t>
  </si>
  <si>
    <t>退房日周结</t>
  </si>
  <si>
    <t>133.58</t>
  </si>
  <si>
    <t>19.00</t>
  </si>
  <si>
    <t>0</t>
  </si>
  <si>
    <t>0.00</t>
  </si>
  <si>
    <t>携程盛景国际直连</t>
  </si>
  <si>
    <t>01.010677</t>
  </si>
  <si>
    <t>2023-05-21 14:52:36</t>
  </si>
  <si>
    <t>否</t>
  </si>
  <si>
    <t>汇智国际旅游发展有限公司</t>
  </si>
  <si>
    <t>直连</t>
  </si>
  <si>
    <t>马来西亚</t>
  </si>
  <si>
    <t>3401753</t>
  </si>
  <si>
    <t>曼谷铂尔曼皇权酒店</t>
  </si>
  <si>
    <t>LI RUOXUN,LIAO ZHONGYIN</t>
  </si>
  <si>
    <t>850.69</t>
  </si>
  <si>
    <t>121.00</t>
  </si>
  <si>
    <t>2023-05-21 11:00:02</t>
  </si>
  <si>
    <t>泰国</t>
  </si>
  <si>
    <t>2023-05-20</t>
  </si>
  <si>
    <t>3399083</t>
  </si>
  <si>
    <t>城市花园套房</t>
  </si>
  <si>
    <t>AJERO BERNADETTE CAMUA,AGOR RAYMOND</t>
  </si>
  <si>
    <t>330.15</t>
  </si>
  <si>
    <t>47.00</t>
  </si>
  <si>
    <t>2023-05-20 14:34:28</t>
  </si>
  <si>
    <t>菲律宾</t>
  </si>
  <si>
    <t>3398535</t>
  </si>
  <si>
    <t>士乃宴宾雅酒店</t>
  </si>
  <si>
    <t>SARBANI MD RAZALI</t>
  </si>
  <si>
    <t>295.03</t>
  </si>
  <si>
    <t>42.00</t>
  </si>
  <si>
    <t>2023-05-20 12:02:15</t>
  </si>
  <si>
    <t>直采</t>
  </si>
  <si>
    <t>3398306</t>
  </si>
  <si>
    <t>FENG GUANGFENG</t>
  </si>
  <si>
    <t>2023-05-20 12:03:53</t>
  </si>
  <si>
    <t>2023-05-19</t>
  </si>
  <si>
    <t>3393314</t>
  </si>
  <si>
    <t>吉隆坡·觅酒店，傲途格精选</t>
  </si>
  <si>
    <t>FAUZI IKHSAN</t>
  </si>
  <si>
    <t>501.19</t>
  </si>
  <si>
    <t>71.00</t>
  </si>
  <si>
    <t>2023-05-20 16:08:16</t>
  </si>
  <si>
    <t>2023-04-14</t>
  </si>
  <si>
    <t>3226703</t>
  </si>
  <si>
    <t>阿洛希拉尼威基基海滩度假村</t>
  </si>
  <si>
    <t>Johnson Evergreen</t>
  </si>
  <si>
    <t>2023-05-17</t>
  </si>
  <si>
    <t>9056.54</t>
  </si>
  <si>
    <t>1315.00</t>
  </si>
  <si>
    <t>2023-04-14 12:19:33</t>
  </si>
  <si>
    <t>美国</t>
  </si>
  <si>
    <t>3226702</t>
  </si>
  <si>
    <t>5433.92</t>
  </si>
  <si>
    <t>789.00</t>
  </si>
  <si>
    <t>2023-04-14 12:19:07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</si>
</sst>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13</xdr:col>
      <xdr:colOff>281940</xdr:colOff>
      <xdr:row>44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9502140" cy="47548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45065</v>
      </c>
      <c r="G2" s="6">
        <v>45068</v>
      </c>
      <c r="H2" s="4">
        <v>1</v>
      </c>
      <c r="I2" s="4">
        <v>3</v>
      </c>
      <c r="J2" s="4">
        <v>3</v>
      </c>
      <c r="K2" s="4" t="s">
        <v>30</v>
      </c>
      <c r="L2" s="4">
        <v>789</v>
      </c>
      <c r="M2" s="4">
        <v>789</v>
      </c>
      <c r="N2" s="4" t="s">
        <v>31</v>
      </c>
      <c r="O2" s="4" t="s">
        <v>32</v>
      </c>
      <c r="P2" s="4" t="s">
        <v>33</v>
      </c>
      <c r="Q2" s="4">
        <v>0</v>
      </c>
      <c r="R2" s="8">
        <v>45030</v>
      </c>
      <c r="S2" s="6">
        <v>45071</v>
      </c>
      <c r="T2" s="4" t="s">
        <v>34</v>
      </c>
      <c r="U2" s="4">
        <v>789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45063</v>
      </c>
      <c r="G3" s="6">
        <v>45068</v>
      </c>
      <c r="H3" s="4">
        <v>1</v>
      </c>
      <c r="I3" s="4">
        <v>5</v>
      </c>
      <c r="J3" s="4">
        <v>5</v>
      </c>
      <c r="K3" s="4" t="s">
        <v>30</v>
      </c>
      <c r="L3" s="4">
        <v>1315</v>
      </c>
      <c r="M3" s="4">
        <v>1315</v>
      </c>
      <c r="N3" s="4" t="s">
        <v>31</v>
      </c>
      <c r="O3" s="4" t="s">
        <v>32</v>
      </c>
      <c r="P3" s="4" t="s">
        <v>33</v>
      </c>
      <c r="Q3" s="4">
        <v>0</v>
      </c>
      <c r="R3" s="8">
        <v>45030</v>
      </c>
      <c r="S3" s="6">
        <v>45071</v>
      </c>
      <c r="T3" s="4" t="s">
        <v>34</v>
      </c>
      <c r="U3" s="4">
        <v>1315</v>
      </c>
      <c r="V3" s="4">
        <v>0</v>
      </c>
      <c r="W3" s="4">
        <v>0</v>
      </c>
      <c r="X3" s="4" t="s">
        <v>38</v>
      </c>
      <c r="Y3" s="4" t="s">
        <v>36</v>
      </c>
    </row>
    <row r="4" s="4" customFormat="1" spans="1:25">
      <c r="A4" s="4" t="s">
        <v>39</v>
      </c>
      <c r="B4" s="4" t="s">
        <v>26</v>
      </c>
      <c r="C4" s="4" t="s">
        <v>27</v>
      </c>
      <c r="D4" s="4" t="s">
        <v>40</v>
      </c>
      <c r="E4" s="4" t="s">
        <v>41</v>
      </c>
      <c r="F4" s="6">
        <v>45067</v>
      </c>
      <c r="G4" s="6">
        <v>45068</v>
      </c>
      <c r="H4" s="4">
        <v>1</v>
      </c>
      <c r="I4" s="4">
        <v>1</v>
      </c>
      <c r="J4" s="4">
        <v>1</v>
      </c>
      <c r="K4" s="4" t="s">
        <v>30</v>
      </c>
      <c r="L4" s="4">
        <v>71</v>
      </c>
      <c r="M4" s="4">
        <v>71</v>
      </c>
      <c r="N4" s="4" t="s">
        <v>42</v>
      </c>
      <c r="O4" s="4" t="s">
        <v>32</v>
      </c>
      <c r="P4" s="4" t="s">
        <v>33</v>
      </c>
      <c r="Q4" s="4">
        <v>0</v>
      </c>
      <c r="R4" s="8">
        <v>45065</v>
      </c>
      <c r="S4" s="6">
        <v>45071</v>
      </c>
      <c r="T4" s="4" t="s">
        <v>34</v>
      </c>
      <c r="U4" s="4">
        <v>71</v>
      </c>
      <c r="V4" s="4">
        <v>0</v>
      </c>
      <c r="W4" s="4">
        <v>0</v>
      </c>
      <c r="X4" s="4" t="s">
        <v>43</v>
      </c>
      <c r="Y4" s="4" t="s">
        <v>44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45067</v>
      </c>
      <c r="G5" s="6">
        <v>45068</v>
      </c>
      <c r="H5" s="4">
        <v>1</v>
      </c>
      <c r="I5" s="4">
        <v>1</v>
      </c>
      <c r="J5" s="4">
        <v>1</v>
      </c>
      <c r="K5" s="4" t="s">
        <v>30</v>
      </c>
      <c r="L5" s="4">
        <v>42</v>
      </c>
      <c r="M5" s="4">
        <v>42</v>
      </c>
      <c r="N5" s="4" t="s">
        <v>48</v>
      </c>
      <c r="O5" s="4" t="s">
        <v>32</v>
      </c>
      <c r="P5" s="4" t="s">
        <v>33</v>
      </c>
      <c r="Q5" s="4">
        <v>0</v>
      </c>
      <c r="R5" s="8">
        <v>45066</v>
      </c>
      <c r="S5" s="6">
        <v>45071</v>
      </c>
      <c r="T5" s="4" t="s">
        <v>34</v>
      </c>
      <c r="U5" s="4">
        <v>42</v>
      </c>
      <c r="V5" s="4">
        <v>0</v>
      </c>
      <c r="W5" s="4">
        <v>0</v>
      </c>
      <c r="X5" s="4" t="s">
        <v>49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46</v>
      </c>
      <c r="E6" s="4" t="s">
        <v>52</v>
      </c>
      <c r="F6" s="6">
        <v>45067</v>
      </c>
      <c r="G6" s="6">
        <v>45068</v>
      </c>
      <c r="H6" s="4">
        <v>1</v>
      </c>
      <c r="I6" s="4">
        <v>1</v>
      </c>
      <c r="J6" s="4">
        <v>1</v>
      </c>
      <c r="K6" s="4" t="s">
        <v>30</v>
      </c>
      <c r="L6" s="4">
        <v>42</v>
      </c>
      <c r="M6" s="4">
        <v>42</v>
      </c>
      <c r="N6" s="4" t="s">
        <v>53</v>
      </c>
      <c r="O6" s="4" t="s">
        <v>32</v>
      </c>
      <c r="P6" s="4" t="s">
        <v>33</v>
      </c>
      <c r="Q6" s="4">
        <v>0</v>
      </c>
      <c r="R6" s="8">
        <v>45066</v>
      </c>
      <c r="S6" s="6">
        <v>45071</v>
      </c>
      <c r="T6" s="4" t="s">
        <v>34</v>
      </c>
      <c r="U6" s="4">
        <v>42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45067</v>
      </c>
      <c r="G7" s="6">
        <v>45068</v>
      </c>
      <c r="H7" s="4">
        <v>1</v>
      </c>
      <c r="I7" s="4">
        <v>1</v>
      </c>
      <c r="J7" s="4">
        <v>1</v>
      </c>
      <c r="K7" s="4" t="s">
        <v>30</v>
      </c>
      <c r="L7" s="4">
        <v>47</v>
      </c>
      <c r="M7" s="4">
        <v>47</v>
      </c>
      <c r="N7" s="4" t="s">
        <v>59</v>
      </c>
      <c r="O7" s="4" t="s">
        <v>32</v>
      </c>
      <c r="P7" s="4" t="s">
        <v>33</v>
      </c>
      <c r="Q7" s="4">
        <v>0</v>
      </c>
      <c r="R7" s="8">
        <v>45066</v>
      </c>
      <c r="S7" s="6">
        <v>45071</v>
      </c>
      <c r="T7" s="4" t="s">
        <v>34</v>
      </c>
      <c r="U7" s="4">
        <v>47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45067</v>
      </c>
      <c r="G8" s="6">
        <v>45068</v>
      </c>
      <c r="H8" s="4">
        <v>1</v>
      </c>
      <c r="I8" s="4">
        <v>1</v>
      </c>
      <c r="J8" s="4">
        <v>1</v>
      </c>
      <c r="K8" s="4" t="s">
        <v>30</v>
      </c>
      <c r="L8" s="4">
        <v>121</v>
      </c>
      <c r="M8" s="4">
        <v>121</v>
      </c>
      <c r="N8" s="4" t="s">
        <v>65</v>
      </c>
      <c r="O8" s="4" t="s">
        <v>32</v>
      </c>
      <c r="P8" s="4" t="s">
        <v>33</v>
      </c>
      <c r="Q8" s="4">
        <v>0</v>
      </c>
      <c r="R8" s="8">
        <v>45067</v>
      </c>
      <c r="S8" s="6">
        <v>45071</v>
      </c>
      <c r="T8" s="4" t="s">
        <v>34</v>
      </c>
      <c r="U8" s="4">
        <v>121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45067</v>
      </c>
      <c r="G9" s="6">
        <v>45068</v>
      </c>
      <c r="H9" s="4">
        <v>1</v>
      </c>
      <c r="I9" s="4">
        <v>1</v>
      </c>
      <c r="J9" s="4">
        <v>1</v>
      </c>
      <c r="K9" s="4" t="s">
        <v>30</v>
      </c>
      <c r="L9" s="4">
        <v>19</v>
      </c>
      <c r="M9" s="4">
        <v>19</v>
      </c>
      <c r="N9" s="4" t="s">
        <v>71</v>
      </c>
      <c r="O9" s="4" t="s">
        <v>32</v>
      </c>
      <c r="P9" s="4" t="s">
        <v>33</v>
      </c>
      <c r="Q9" s="4">
        <v>0</v>
      </c>
      <c r="R9" s="8">
        <v>45067</v>
      </c>
      <c r="S9" s="6">
        <v>45071</v>
      </c>
      <c r="T9" s="4" t="s">
        <v>34</v>
      </c>
      <c r="U9" s="4">
        <v>19</v>
      </c>
      <c r="V9" s="4">
        <v>0</v>
      </c>
      <c r="W9" s="4">
        <v>0</v>
      </c>
      <c r="X9" s="4" t="s">
        <v>72</v>
      </c>
      <c r="Y9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7"/>
  <sheetViews>
    <sheetView tabSelected="1" workbookViewId="0">
      <selection activeCell="E15" sqref="E15"/>
    </sheetView>
  </sheetViews>
  <sheetFormatPr defaultColWidth="10" defaultRowHeight="14.4"/>
  <cols>
    <col min="1" max="1" width="12.8888888888889" style="4"/>
    <col min="2" max="3" width="10.7777777777778" style="4"/>
    <col min="4" max="16363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73</v>
      </c>
    </row>
    <row r="2" s="4" customFormat="1" spans="1:9">
      <c r="A2" s="5">
        <v>999223644432292</v>
      </c>
      <c r="B2" s="6">
        <v>45065</v>
      </c>
      <c r="C2" s="6">
        <v>45068</v>
      </c>
      <c r="D2" s="4">
        <v>789</v>
      </c>
      <c r="E2" s="4" t="str">
        <f>VLOOKUP(A2,HOP!A:L,12,0)</f>
        <v>789.00</v>
      </c>
      <c r="F2" s="4" t="str">
        <f>VLOOKUP(A2,HOP!A:C,3,0)</f>
        <v>3226702</v>
      </c>
      <c r="G2" s="4">
        <f>D2-E2</f>
        <v>0</v>
      </c>
      <c r="H2" s="4" t="str">
        <f>$H$1&amp;F2</f>
        <v>,3226702</v>
      </c>
      <c r="I2" s="4" t="str">
        <f>VLOOKUP(A2,HOP!A:U,21,0)</f>
        <v>直连</v>
      </c>
    </row>
    <row r="3" s="4" customFormat="1" spans="1:9">
      <c r="A3" s="5">
        <v>999223644438120</v>
      </c>
      <c r="B3" s="6">
        <v>45063</v>
      </c>
      <c r="C3" s="6">
        <v>45068</v>
      </c>
      <c r="D3" s="4">
        <v>1315</v>
      </c>
      <c r="E3" s="4" t="str">
        <f>VLOOKUP(A3,HOP!A:L,12,0)</f>
        <v>1315.00</v>
      </c>
      <c r="F3" s="4" t="str">
        <f>VLOOKUP(A3,HOP!A:C,3,0)</f>
        <v>3226703</v>
      </c>
      <c r="G3" s="4">
        <f t="shared" ref="G3:G9" si="0">D3-E3</f>
        <v>0</v>
      </c>
      <c r="H3" s="4" t="str">
        <f t="shared" ref="H3:H9" si="1">$H$1&amp;F3</f>
        <v>,3226703</v>
      </c>
      <c r="I3" s="4" t="str">
        <f>VLOOKUP(A3,HOP!A:U,21,0)</f>
        <v>直连</v>
      </c>
    </row>
    <row r="4" s="4" customFormat="1" hidden="1" spans="1:9">
      <c r="A4" s="5">
        <v>999224285733908</v>
      </c>
      <c r="B4" s="6">
        <v>45067</v>
      </c>
      <c r="C4" s="6">
        <v>45068</v>
      </c>
      <c r="D4" s="4">
        <v>71</v>
      </c>
      <c r="E4" s="4" t="str">
        <f>VLOOKUP(A4,HOP!A:L,12,0)</f>
        <v>71.00</v>
      </c>
      <c r="F4" s="4" t="str">
        <f>VLOOKUP(A4,HOP!A:C,3,0)</f>
        <v>3393314</v>
      </c>
      <c r="G4" s="4">
        <f t="shared" si="0"/>
        <v>0</v>
      </c>
      <c r="H4" s="4" t="str">
        <f t="shared" si="1"/>
        <v>,3393314</v>
      </c>
      <c r="I4" s="4" t="str">
        <f>VLOOKUP(A4,HOP!A:U,21,0)</f>
        <v>直采</v>
      </c>
    </row>
    <row r="5" s="4" customFormat="1" hidden="1" spans="1:9">
      <c r="A5" s="5">
        <v>999224307641796</v>
      </c>
      <c r="B5" s="6">
        <v>45067</v>
      </c>
      <c r="C5" s="6">
        <v>45068</v>
      </c>
      <c r="D5" s="4">
        <v>42</v>
      </c>
      <c r="E5" s="4" t="str">
        <f>VLOOKUP(A5,HOP!A:L,12,0)</f>
        <v>42.00</v>
      </c>
      <c r="F5" s="4" t="str">
        <f>VLOOKUP(A5,HOP!A:C,3,0)</f>
        <v>3398306</v>
      </c>
      <c r="G5" s="4">
        <f t="shared" si="0"/>
        <v>0</v>
      </c>
      <c r="H5" s="4" t="str">
        <f t="shared" si="1"/>
        <v>,3398306</v>
      </c>
      <c r="I5" s="4" t="str">
        <f>VLOOKUP(A5,HOP!A:U,21,0)</f>
        <v>直采</v>
      </c>
    </row>
    <row r="6" s="4" customFormat="1" hidden="1" spans="1:9">
      <c r="A6" s="5">
        <v>999224308769241</v>
      </c>
      <c r="B6" s="6">
        <v>45067</v>
      </c>
      <c r="C6" s="6">
        <v>45068</v>
      </c>
      <c r="D6" s="4">
        <v>42</v>
      </c>
      <c r="E6" s="4" t="str">
        <f>VLOOKUP(A6,HOP!A:L,12,0)</f>
        <v>42.00</v>
      </c>
      <c r="F6" s="4" t="str">
        <f>VLOOKUP(A6,HOP!A:C,3,0)</f>
        <v>3398535</v>
      </c>
      <c r="G6" s="4">
        <f t="shared" si="0"/>
        <v>0</v>
      </c>
      <c r="H6" s="4" t="str">
        <f t="shared" si="1"/>
        <v>,3398535</v>
      </c>
      <c r="I6" s="4" t="str">
        <f>VLOOKUP(A6,HOP!A:U,21,0)</f>
        <v>直采</v>
      </c>
    </row>
    <row r="7" s="4" customFormat="1" spans="1:9">
      <c r="A7" s="5">
        <v>999224311137609</v>
      </c>
      <c r="B7" s="6">
        <v>45067</v>
      </c>
      <c r="C7" s="6">
        <v>45068</v>
      </c>
      <c r="D7" s="4">
        <v>47</v>
      </c>
      <c r="E7" s="4" t="str">
        <f>VLOOKUP(A7,HOP!A:L,12,0)</f>
        <v>47.00</v>
      </c>
      <c r="F7" s="4" t="str">
        <f>VLOOKUP(A7,HOP!A:C,3,0)</f>
        <v>3399083</v>
      </c>
      <c r="G7" s="4">
        <f t="shared" si="0"/>
        <v>0</v>
      </c>
      <c r="H7" s="4" t="str">
        <f t="shared" si="1"/>
        <v>,3399083</v>
      </c>
      <c r="I7" s="4" t="str">
        <f>VLOOKUP(A7,HOP!A:U,21,0)</f>
        <v>直连</v>
      </c>
    </row>
    <row r="8" s="4" customFormat="1" spans="1:9">
      <c r="A8" s="5">
        <v>999224327290511</v>
      </c>
      <c r="B8" s="6">
        <v>45067</v>
      </c>
      <c r="C8" s="6">
        <v>45068</v>
      </c>
      <c r="D8" s="4">
        <v>121</v>
      </c>
      <c r="E8" s="4" t="str">
        <f>VLOOKUP(A8,HOP!A:L,12,0)</f>
        <v>121.00</v>
      </c>
      <c r="F8" s="4" t="str">
        <f>VLOOKUP(A8,HOP!A:C,3,0)</f>
        <v>3401753</v>
      </c>
      <c r="G8" s="4">
        <f t="shared" si="0"/>
        <v>0</v>
      </c>
      <c r="H8" s="4" t="str">
        <f t="shared" si="1"/>
        <v>,3401753</v>
      </c>
      <c r="I8" s="4" t="str">
        <f>VLOOKUP(A8,HOP!A:U,21,0)</f>
        <v>直连</v>
      </c>
    </row>
    <row r="9" s="4" customFormat="1" spans="1:9">
      <c r="A9" s="5">
        <v>999224330286789</v>
      </c>
      <c r="B9" s="6">
        <v>45067</v>
      </c>
      <c r="C9" s="6">
        <v>45068</v>
      </c>
      <c r="D9" s="4">
        <v>19</v>
      </c>
      <c r="E9" s="4" t="str">
        <f>VLOOKUP(A9,HOP!A:L,12,0)</f>
        <v>19.00</v>
      </c>
      <c r="F9" s="4" t="str">
        <f>VLOOKUP(A9,HOP!A:C,3,0)</f>
        <v>3402302</v>
      </c>
      <c r="G9" s="4">
        <f t="shared" si="0"/>
        <v>0</v>
      </c>
      <c r="H9" s="4" t="str">
        <f t="shared" si="1"/>
        <v>,3402302</v>
      </c>
      <c r="I9" s="4" t="str">
        <f>VLOOKUP(A9,HOP!A:U,21,0)</f>
        <v>直连</v>
      </c>
    </row>
    <row r="11" spans="4:4">
      <c r="D11" s="4">
        <f>SUM(D2:D10)</f>
        <v>2446</v>
      </c>
    </row>
    <row r="12" spans="4:4">
      <c r="D12" s="7" t="s">
        <v>74</v>
      </c>
    </row>
    <row r="14" spans="1:3">
      <c r="A14" s="4" t="s">
        <v>75</v>
      </c>
      <c r="B14" s="4">
        <v>155</v>
      </c>
      <c r="C14" s="4">
        <v>1213.41</v>
      </c>
    </row>
    <row r="15" spans="1:3">
      <c r="A15" s="4" t="s">
        <v>76</v>
      </c>
      <c r="B15" s="4">
        <v>2291</v>
      </c>
      <c r="C15" s="4">
        <v>17934.86</v>
      </c>
    </row>
    <row r="16" spans="1:3">
      <c r="A16" s="4" t="s">
        <v>77</v>
      </c>
      <c r="B16" s="4">
        <f>SUBTOTAL(9,B14:B15)</f>
        <v>2446</v>
      </c>
      <c r="C16" s="4">
        <f>SUBTOTAL(9,C14:C15)</f>
        <v>19148.27</v>
      </c>
    </row>
    <row r="17" spans="1:1">
      <c r="A17" s="4" t="s">
        <v>78</v>
      </c>
    </row>
  </sheetData>
  <autoFilter ref="A1:X9"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C16" sqref="C1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79</v>
      </c>
      <c r="B1" s="2" t="s">
        <v>80</v>
      </c>
      <c r="C1" s="2" t="s">
        <v>81</v>
      </c>
      <c r="D1" s="2" t="s">
        <v>82</v>
      </c>
      <c r="E1" s="2" t="s">
        <v>13</v>
      </c>
      <c r="F1" s="2" t="s">
        <v>5</v>
      </c>
      <c r="G1" s="2" t="s">
        <v>6</v>
      </c>
      <c r="H1" s="2" t="s">
        <v>83</v>
      </c>
      <c r="I1" s="2" t="s">
        <v>84</v>
      </c>
      <c r="J1" s="2" t="s">
        <v>85</v>
      </c>
      <c r="K1" s="2" t="s">
        <v>86</v>
      </c>
      <c r="L1" s="2" t="s">
        <v>87</v>
      </c>
      <c r="M1" s="2" t="s">
        <v>88</v>
      </c>
      <c r="N1" s="2" t="s">
        <v>89</v>
      </c>
      <c r="O1" s="2" t="s">
        <v>90</v>
      </c>
      <c r="P1" s="2" t="s">
        <v>91</v>
      </c>
      <c r="Q1" s="2" t="s">
        <v>92</v>
      </c>
      <c r="R1" s="2" t="s">
        <v>93</v>
      </c>
      <c r="S1" s="2" t="s">
        <v>94</v>
      </c>
      <c r="T1" s="2" t="s">
        <v>95</v>
      </c>
      <c r="U1" s="2" t="s">
        <v>96</v>
      </c>
      <c r="V1" s="2" t="s">
        <v>97</v>
      </c>
    </row>
    <row r="2" s="1" customFormat="1" spans="1:22">
      <c r="A2" s="3">
        <v>999224330286789</v>
      </c>
      <c r="B2" s="1" t="s">
        <v>98</v>
      </c>
      <c r="C2" s="1" t="s">
        <v>99</v>
      </c>
      <c r="D2" s="1" t="s">
        <v>100</v>
      </c>
      <c r="E2" s="1" t="s">
        <v>101</v>
      </c>
      <c r="F2" s="1" t="s">
        <v>98</v>
      </c>
      <c r="G2" s="1" t="s">
        <v>102</v>
      </c>
      <c r="H2" s="1" t="s">
        <v>103</v>
      </c>
      <c r="I2" s="1" t="s">
        <v>104</v>
      </c>
      <c r="J2" s="1" t="s">
        <v>30</v>
      </c>
      <c r="K2" s="1" t="s">
        <v>105</v>
      </c>
      <c r="L2" s="1" t="s">
        <v>105</v>
      </c>
      <c r="M2" s="1" t="s">
        <v>106</v>
      </c>
      <c r="N2" s="1" t="s">
        <v>106</v>
      </c>
      <c r="O2" s="1" t="s">
        <v>107</v>
      </c>
      <c r="P2" s="1" t="s">
        <v>108</v>
      </c>
      <c r="Q2" s="1" t="s">
        <v>109</v>
      </c>
      <c r="R2" s="1" t="s">
        <v>110</v>
      </c>
      <c r="S2" s="1" t="s">
        <v>111</v>
      </c>
      <c r="T2" s="1" t="s">
        <v>112</v>
      </c>
      <c r="U2" s="1" t="s">
        <v>113</v>
      </c>
      <c r="V2" s="1" t="s">
        <v>114</v>
      </c>
    </row>
    <row r="3" s="1" customFormat="1" spans="1:22">
      <c r="A3" s="3">
        <v>999224327290511</v>
      </c>
      <c r="B3" s="1" t="s">
        <v>98</v>
      </c>
      <c r="C3" s="1" t="s">
        <v>115</v>
      </c>
      <c r="D3" s="1" t="s">
        <v>116</v>
      </c>
      <c r="E3" s="1" t="s">
        <v>117</v>
      </c>
      <c r="F3" s="1" t="s">
        <v>98</v>
      </c>
      <c r="G3" s="1" t="s">
        <v>102</v>
      </c>
      <c r="H3" s="1" t="s">
        <v>103</v>
      </c>
      <c r="I3" s="1" t="s">
        <v>118</v>
      </c>
      <c r="J3" s="1" t="s">
        <v>30</v>
      </c>
      <c r="K3" s="1" t="s">
        <v>119</v>
      </c>
      <c r="L3" s="1" t="s">
        <v>119</v>
      </c>
      <c r="M3" s="1" t="s">
        <v>106</v>
      </c>
      <c r="N3" s="1" t="s">
        <v>106</v>
      </c>
      <c r="O3" s="1" t="s">
        <v>107</v>
      </c>
      <c r="P3" s="1" t="s">
        <v>108</v>
      </c>
      <c r="Q3" s="1" t="s">
        <v>109</v>
      </c>
      <c r="R3" s="1" t="s">
        <v>120</v>
      </c>
      <c r="S3" s="1" t="s">
        <v>111</v>
      </c>
      <c r="T3" s="1" t="s">
        <v>112</v>
      </c>
      <c r="U3" s="1" t="s">
        <v>113</v>
      </c>
      <c r="V3" s="1" t="s">
        <v>121</v>
      </c>
    </row>
    <row r="4" s="1" customFormat="1" spans="1:22">
      <c r="A4" s="3">
        <v>999224311137609</v>
      </c>
      <c r="B4" s="1" t="s">
        <v>122</v>
      </c>
      <c r="C4" s="1" t="s">
        <v>123</v>
      </c>
      <c r="D4" s="1" t="s">
        <v>124</v>
      </c>
      <c r="E4" s="1" t="s">
        <v>125</v>
      </c>
      <c r="F4" s="1" t="s">
        <v>98</v>
      </c>
      <c r="G4" s="1" t="s">
        <v>102</v>
      </c>
      <c r="H4" s="1" t="s">
        <v>103</v>
      </c>
      <c r="I4" s="1" t="s">
        <v>126</v>
      </c>
      <c r="J4" s="1" t="s">
        <v>30</v>
      </c>
      <c r="K4" s="1" t="s">
        <v>127</v>
      </c>
      <c r="L4" s="1" t="s">
        <v>127</v>
      </c>
      <c r="M4" s="1" t="s">
        <v>106</v>
      </c>
      <c r="N4" s="1" t="s">
        <v>106</v>
      </c>
      <c r="O4" s="1" t="s">
        <v>107</v>
      </c>
      <c r="P4" s="1" t="s">
        <v>108</v>
      </c>
      <c r="Q4" s="1" t="s">
        <v>109</v>
      </c>
      <c r="R4" s="1" t="s">
        <v>128</v>
      </c>
      <c r="S4" s="1" t="s">
        <v>111</v>
      </c>
      <c r="T4" s="1" t="s">
        <v>112</v>
      </c>
      <c r="U4" s="1" t="s">
        <v>113</v>
      </c>
      <c r="V4" s="1" t="s">
        <v>129</v>
      </c>
    </row>
    <row r="5" s="1" customFormat="1" spans="1:22">
      <c r="A5" s="3">
        <v>999224308769241</v>
      </c>
      <c r="B5" s="1" t="s">
        <v>122</v>
      </c>
      <c r="C5" s="1" t="s">
        <v>130</v>
      </c>
      <c r="D5" s="1" t="s">
        <v>131</v>
      </c>
      <c r="E5" s="1" t="s">
        <v>132</v>
      </c>
      <c r="F5" s="1" t="s">
        <v>98</v>
      </c>
      <c r="G5" s="1" t="s">
        <v>102</v>
      </c>
      <c r="H5" s="1" t="s">
        <v>103</v>
      </c>
      <c r="I5" s="1" t="s">
        <v>133</v>
      </c>
      <c r="J5" s="1" t="s">
        <v>30</v>
      </c>
      <c r="K5" s="1" t="s">
        <v>134</v>
      </c>
      <c r="L5" s="1" t="s">
        <v>134</v>
      </c>
      <c r="M5" s="1" t="s">
        <v>106</v>
      </c>
      <c r="N5" s="1" t="s">
        <v>106</v>
      </c>
      <c r="O5" s="1" t="s">
        <v>107</v>
      </c>
      <c r="P5" s="1" t="s">
        <v>108</v>
      </c>
      <c r="Q5" s="1" t="s">
        <v>109</v>
      </c>
      <c r="R5" s="1" t="s">
        <v>135</v>
      </c>
      <c r="S5" s="1" t="s">
        <v>111</v>
      </c>
      <c r="T5" s="1" t="s">
        <v>112</v>
      </c>
      <c r="U5" s="1" t="s">
        <v>136</v>
      </c>
      <c r="V5" s="1" t="s">
        <v>114</v>
      </c>
    </row>
    <row r="6" s="1" customFormat="1" spans="1:22">
      <c r="A6" s="3">
        <v>999224307641796</v>
      </c>
      <c r="B6" s="1" t="s">
        <v>122</v>
      </c>
      <c r="C6" s="1" t="s">
        <v>137</v>
      </c>
      <c r="D6" s="1" t="s">
        <v>131</v>
      </c>
      <c r="E6" s="1" t="s">
        <v>138</v>
      </c>
      <c r="F6" s="1" t="s">
        <v>98</v>
      </c>
      <c r="G6" s="1" t="s">
        <v>102</v>
      </c>
      <c r="H6" s="1" t="s">
        <v>103</v>
      </c>
      <c r="I6" s="1" t="s">
        <v>133</v>
      </c>
      <c r="J6" s="1" t="s">
        <v>30</v>
      </c>
      <c r="K6" s="1" t="s">
        <v>134</v>
      </c>
      <c r="L6" s="1" t="s">
        <v>134</v>
      </c>
      <c r="M6" s="1" t="s">
        <v>106</v>
      </c>
      <c r="N6" s="1" t="s">
        <v>106</v>
      </c>
      <c r="O6" s="1" t="s">
        <v>107</v>
      </c>
      <c r="P6" s="1" t="s">
        <v>108</v>
      </c>
      <c r="Q6" s="1" t="s">
        <v>109</v>
      </c>
      <c r="R6" s="1" t="s">
        <v>139</v>
      </c>
      <c r="S6" s="1" t="s">
        <v>111</v>
      </c>
      <c r="T6" s="1" t="s">
        <v>112</v>
      </c>
      <c r="U6" s="1" t="s">
        <v>136</v>
      </c>
      <c r="V6" s="1" t="s">
        <v>114</v>
      </c>
    </row>
    <row r="7" s="1" customFormat="1" spans="1:22">
      <c r="A7" s="3">
        <v>999224285733908</v>
      </c>
      <c r="B7" s="1" t="s">
        <v>140</v>
      </c>
      <c r="C7" s="1" t="s">
        <v>141</v>
      </c>
      <c r="D7" s="1" t="s">
        <v>142</v>
      </c>
      <c r="E7" s="1" t="s">
        <v>143</v>
      </c>
      <c r="F7" s="1" t="s">
        <v>98</v>
      </c>
      <c r="G7" s="1" t="s">
        <v>102</v>
      </c>
      <c r="H7" s="1" t="s">
        <v>103</v>
      </c>
      <c r="I7" s="1" t="s">
        <v>144</v>
      </c>
      <c r="J7" s="1" t="s">
        <v>30</v>
      </c>
      <c r="K7" s="1" t="s">
        <v>145</v>
      </c>
      <c r="L7" s="1" t="s">
        <v>145</v>
      </c>
      <c r="M7" s="1" t="s">
        <v>106</v>
      </c>
      <c r="N7" s="1" t="s">
        <v>106</v>
      </c>
      <c r="O7" s="1" t="s">
        <v>107</v>
      </c>
      <c r="P7" s="1" t="s">
        <v>108</v>
      </c>
      <c r="Q7" s="1" t="s">
        <v>109</v>
      </c>
      <c r="R7" s="1" t="s">
        <v>146</v>
      </c>
      <c r="S7" s="1" t="s">
        <v>111</v>
      </c>
      <c r="T7" s="1" t="s">
        <v>112</v>
      </c>
      <c r="U7" s="1" t="s">
        <v>136</v>
      </c>
      <c r="V7" s="1" t="s">
        <v>114</v>
      </c>
    </row>
    <row r="8" s="1" customFormat="1" spans="1:22">
      <c r="A8" s="3">
        <v>999223644438120</v>
      </c>
      <c r="B8" s="1" t="s">
        <v>147</v>
      </c>
      <c r="C8" s="1" t="s">
        <v>148</v>
      </c>
      <c r="D8" s="1" t="s">
        <v>149</v>
      </c>
      <c r="E8" s="1" t="s">
        <v>150</v>
      </c>
      <c r="F8" s="1" t="s">
        <v>151</v>
      </c>
      <c r="G8" s="1" t="s">
        <v>102</v>
      </c>
      <c r="H8" s="1" t="s">
        <v>103</v>
      </c>
      <c r="I8" s="1" t="s">
        <v>152</v>
      </c>
      <c r="J8" s="1" t="s">
        <v>30</v>
      </c>
      <c r="K8" s="1" t="s">
        <v>153</v>
      </c>
      <c r="L8" s="1" t="s">
        <v>153</v>
      </c>
      <c r="M8" s="1" t="s">
        <v>106</v>
      </c>
      <c r="N8" s="1" t="s">
        <v>106</v>
      </c>
      <c r="O8" s="1" t="s">
        <v>107</v>
      </c>
      <c r="P8" s="1" t="s">
        <v>108</v>
      </c>
      <c r="Q8" s="1" t="s">
        <v>109</v>
      </c>
      <c r="R8" s="1" t="s">
        <v>154</v>
      </c>
      <c r="S8" s="1" t="s">
        <v>111</v>
      </c>
      <c r="T8" s="1" t="s">
        <v>112</v>
      </c>
      <c r="U8" s="1" t="s">
        <v>113</v>
      </c>
      <c r="V8" s="1" t="s">
        <v>155</v>
      </c>
    </row>
    <row r="9" s="1" customFormat="1" spans="1:22">
      <c r="A9" s="3">
        <v>999223644432292</v>
      </c>
      <c r="B9" s="1" t="s">
        <v>147</v>
      </c>
      <c r="C9" s="1" t="s">
        <v>156</v>
      </c>
      <c r="D9" s="1" t="s">
        <v>149</v>
      </c>
      <c r="E9" s="1" t="s">
        <v>150</v>
      </c>
      <c r="F9" s="1" t="s">
        <v>140</v>
      </c>
      <c r="G9" s="1" t="s">
        <v>102</v>
      </c>
      <c r="H9" s="1" t="s">
        <v>103</v>
      </c>
      <c r="I9" s="1" t="s">
        <v>157</v>
      </c>
      <c r="J9" s="1" t="s">
        <v>30</v>
      </c>
      <c r="K9" s="1" t="s">
        <v>158</v>
      </c>
      <c r="L9" s="1" t="s">
        <v>158</v>
      </c>
      <c r="M9" s="1" t="s">
        <v>106</v>
      </c>
      <c r="N9" s="1" t="s">
        <v>106</v>
      </c>
      <c r="O9" s="1" t="s">
        <v>107</v>
      </c>
      <c r="P9" s="1" t="s">
        <v>108</v>
      </c>
      <c r="Q9" s="1" t="s">
        <v>109</v>
      </c>
      <c r="R9" s="1" t="s">
        <v>159</v>
      </c>
      <c r="S9" s="1" t="s">
        <v>111</v>
      </c>
      <c r="T9" s="1" t="s">
        <v>112</v>
      </c>
      <c r="U9" s="1" t="s">
        <v>113</v>
      </c>
      <c r="V9" s="1" t="s">
        <v>155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2023-05-25T01:28:33Z</dcterms:created>
  <dcterms:modified xsi:type="dcterms:W3CDTF">2023-05-25T01:38:34Z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3B6201EE05034CAC8308CBFBAF41FB63_12</vt:lpwstr>
  </property>
  <property fmtid="{D5CDD505-2E9C-101B-9397-08002B2CF9AE}" pid="3" name="KSOProductBuildVer">
    <vt:lpwstr>2052-11.1.0.14309</vt:lpwstr>
  </property>
</Properties>
</file>