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对账!$A$1:$W$16</definedName>
  </definedNames>
  <calcPr calcId="144525"/>
</workbook>
</file>

<file path=xl/sharedStrings.xml><?xml version="1.0" encoding="utf-8"?>
<sst xmlns="http://schemas.openxmlformats.org/spreadsheetml/2006/main" count="558" uniqueCount="252">
  <si>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</si>
  <si>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</si>
  <si>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</si>
  <si>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</si>
  <si>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</si>
  <si>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</si>
  <si>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</si>
  <si>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</si>
  <si>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</si>
  <si>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</si>
  <si>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</si>
  <si>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</si>
  <si>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</si>
  <si>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</si>
  <si>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</si>
  <si>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</si>
  <si>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</si>
  <si>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</si>
  <si>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</si>
  <si>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</si>
  <si>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</si>
  <si>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</si>
  <si>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</si>
  <si>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</si>
  <si>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</si>
  <si>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999224094818640	</t>
  </si>
  <si>
    <t>Ctrip</t>
  </si>
  <si>
    <t>正常</t>
  </si>
  <si>
    <t>[兰卡威]兰卡威大洋湾豪华度假村酒店(Dayang Bay Resort Langkawi)(37196811)</t>
  </si>
  <si>
    <t>行政豪华房&lt;2人入住&gt;&lt;不退款&gt;</t>
  </si>
  <si>
    <t>USD</t>
  </si>
  <si>
    <t>ABDUL HAMID/SHATAR</t>
  </si>
  <si>
    <t>CA5326230527USD</t>
  </si>
  <si>
    <t>未提现</t>
  </si>
  <si>
    <t>携程开票</t>
  </si>
  <si>
    <t xml:space="preserve">3354367	</t>
  </si>
  <si>
    <t xml:space="preserve">RV23344	</t>
  </si>
  <si>
    <t xml:space="preserve">999224180468106	</t>
  </si>
  <si>
    <t>[曼谷]曼谷林布兰套房酒店(Rembrandt Hotel and Suites Bangkok)(44800781)</t>
  </si>
  <si>
    <t>高级房&lt;1&gt;&lt;2人入住&gt;&lt;不退款&gt;</t>
  </si>
  <si>
    <t>Dechkrob/Yuwathida</t>
  </si>
  <si>
    <t xml:space="preserve">3381076	</t>
  </si>
  <si>
    <t xml:space="preserve">124506756	</t>
  </si>
  <si>
    <t xml:space="preserve">999224270388101	</t>
  </si>
  <si>
    <t>[普吉岛]普吉假日酒店(Holiday Inn Resort Phuket, an IHG Hotel)(40718852)</t>
  </si>
  <si>
    <t>标准房&lt;2人入住&gt;&lt;不退款&gt;</t>
  </si>
  <si>
    <t>LI/XIUWEN,ZHANG/SHUZHEN,LI/TIANQI</t>
  </si>
  <si>
    <t xml:space="preserve">3390311	</t>
  </si>
  <si>
    <t xml:space="preserve">44702409	</t>
  </si>
  <si>
    <t xml:space="preserve">999224281393895	</t>
  </si>
  <si>
    <t>[曼谷]曼谷白金诺富特酒店(Novotel Bangkok Platinum Pratunam)(37205274)</t>
  </si>
  <si>
    <t>豪华双人房&lt;2人入住&gt;&lt;不退款&gt;</t>
  </si>
  <si>
    <t>CHONG/JACKY</t>
  </si>
  <si>
    <t xml:space="preserve">3392145	</t>
  </si>
  <si>
    <t>7272XEL582</t>
  </si>
  <si>
    <t>7272XEL584</t>
  </si>
  <si>
    <t xml:space="preserve">7272XEL586	</t>
  </si>
  <si>
    <t xml:space="preserve">999224300105225	</t>
  </si>
  <si>
    <t>[梳邦再也]双威金字塔酒店(Sunway Pyramid Hotel)(38635777)</t>
  </si>
  <si>
    <t>豪华双床房&lt;2人入住&gt;&lt;不退款&gt;&lt;早餐&gt;</t>
  </si>
  <si>
    <t>JIAO/KAI</t>
  </si>
  <si>
    <t xml:space="preserve">3396273	</t>
  </si>
  <si>
    <t xml:space="preserve">277482285	</t>
  </si>
  <si>
    <t xml:space="preserve">999224361793304	</t>
  </si>
  <si>
    <t>[曼谷]曼谷铂尔曼皇权酒店(Pullman Bangkok King Power)(37197346)</t>
  </si>
  <si>
    <t>尊贵豪华特大床房带阳台&lt;2人入住&gt;&lt;不退款&gt;</t>
  </si>
  <si>
    <t>LIN/PENGFEI,LU/SHENGYU</t>
  </si>
  <si>
    <t xml:space="preserve">3409157	</t>
  </si>
  <si>
    <t xml:space="preserve">6323XEM514(Room1)6323XEM512(Room2)	</t>
  </si>
  <si>
    <t xml:space="preserve">999223533123575	</t>
  </si>
  <si>
    <t>[曼谷]隆齐格兰德中心点酒店(Grande Centre Point Hotel Ploenchit)(37207258)</t>
  </si>
  <si>
    <t>高级阳台双床房&lt;2人入住&gt;&lt;不退款&gt;</t>
  </si>
  <si>
    <t>Tang/Yuk Ying</t>
  </si>
  <si>
    <t>CA5326230528USD</t>
  </si>
  <si>
    <t xml:space="preserve">3206186	</t>
  </si>
  <si>
    <t xml:space="preserve">	</t>
  </si>
  <si>
    <t xml:space="preserve">999224263954179	</t>
  </si>
  <si>
    <t>[里约热内卢]卡萨诺瓦酒店(Casa Nova Hotel)(44811320)</t>
  </si>
  <si>
    <t>三人房&lt;2人入住&gt;&lt;早餐&gt;</t>
  </si>
  <si>
    <t>CARMO/JOSYANNE</t>
  </si>
  <si>
    <t xml:space="preserve">3388437	</t>
  </si>
  <si>
    <t xml:space="preserve">69466777	</t>
  </si>
  <si>
    <t>取消</t>
  </si>
  <si>
    <t xml:space="preserve">999224365461269	</t>
  </si>
  <si>
    <t>[Batu Buruk]报春花海滩酒店(Primula Beach Hotel)(44803498)</t>
  </si>
  <si>
    <t>OU/HUITING</t>
  </si>
  <si>
    <t xml:space="preserve">3410230	</t>
  </si>
  <si>
    <t xml:space="preserve">126199	</t>
  </si>
  <si>
    <t xml:space="preserve">999224382395496	</t>
  </si>
  <si>
    <t>[苏梅岛]苏梅楚拉度假村(Chura Samui)(37222261)</t>
  </si>
  <si>
    <t>豪华至尊房&lt;2人入住&gt;&lt;不退款&gt;</t>
  </si>
  <si>
    <t>Rukkan/Kanyakorn</t>
  </si>
  <si>
    <t xml:space="preserve">3414115	</t>
  </si>
  <si>
    <t xml:space="preserve">-14824458	</t>
  </si>
  <si>
    <t xml:space="preserve">999223698555484	</t>
  </si>
  <si>
    <t>KANG/HYOJIN</t>
  </si>
  <si>
    <t>CA5326230529USD</t>
  </si>
  <si>
    <t xml:space="preserve">3238134	</t>
  </si>
  <si>
    <t xml:space="preserve">999224076245234	</t>
  </si>
  <si>
    <t>[Racha Thewa]阿玛拉素万那普酒店(Amaranth Suvarnabhumi Hotel)(38635635)</t>
  </si>
  <si>
    <t>豪华房&lt;2人入住&gt;</t>
  </si>
  <si>
    <t>Jantarach/Somthawin,Jantarach/Somthawin</t>
  </si>
  <si>
    <t xml:space="preserve">3348239	</t>
  </si>
  <si>
    <t xml:space="preserve">68935	</t>
  </si>
  <si>
    <t xml:space="preserve">999224265740287	</t>
  </si>
  <si>
    <t>[梳邦再也]双威舄湖酒店（原双威克里奥酒店）(Sunway Lagoon Hotel , Formerly Sunway Clio Hotel)(39663959)</t>
  </si>
  <si>
    <t>豪华加大客房&lt;2人入住&gt;&lt;不退款&gt;</t>
  </si>
  <si>
    <t>YUSOPE/FAKHRI BIN</t>
  </si>
  <si>
    <t xml:space="preserve">3389143	</t>
  </si>
  <si>
    <t xml:space="preserve">277316164	</t>
  </si>
  <si>
    <t xml:space="preserve">999224311279519	</t>
  </si>
  <si>
    <t>[曼谷]曼谷 SO/ 酒店(SO Bangkok)(40721609)</t>
  </si>
  <si>
    <t>so舒适房&lt;2人入住&gt;&lt;不退款&gt;&lt;早餐&gt;</t>
  </si>
  <si>
    <t>CHIN/FOOK WEE</t>
  </si>
  <si>
    <t xml:space="preserve">3399113	</t>
  </si>
  <si>
    <t xml:space="preserve">928073	</t>
  </si>
  <si>
    <t xml:space="preserve">999224406239949	</t>
  </si>
  <si>
    <t>[曼谷]曼谷亚洲酒店(Asia Hotel Bangkok)(37200463)</t>
  </si>
  <si>
    <t>高级房&lt;2人入住&gt;&lt;不退款&gt;</t>
  </si>
  <si>
    <t>Lynch/Andrew</t>
  </si>
  <si>
    <t xml:space="preserve">3419738	</t>
  </si>
  <si>
    <t xml:space="preserve">-15587664	</t>
  </si>
  <si>
    <t>,</t>
  </si>
  <si>
    <t xml:space="preserve"> USD 3379</t>
  </si>
  <si>
    <t>A230529092930911</t>
  </si>
  <si>
    <t>A230529093047911</t>
  </si>
  <si>
    <t>USD / HKD 当前参考汇率: 7.83416</t>
  </si>
  <si>
    <t>总计：3379 USD/
26471.63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</si>
  <si>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</si>
  <si>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</si>
  <si>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</si>
  <si>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</si>
  <si>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</si>
  <si>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</si>
  <si>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</si>
  <si>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</si>
  <si>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</si>
  <si>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</si>
  <si>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</si>
  <si>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</si>
  <si>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</si>
  <si>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</si>
  <si>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</si>
  <si>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</si>
  <si>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</si>
  <si>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</si>
  <si>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</si>
  <si>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2023-05-25</t>
  </si>
  <si>
    <t>3419738</t>
  </si>
  <si>
    <t>曼谷亚洲酒店</t>
  </si>
  <si>
    <t>Lynch Andrew</t>
  </si>
  <si>
    <t>2023-05-26</t>
  </si>
  <si>
    <t>退房日周结</t>
  </si>
  <si>
    <t>290.14</t>
  </si>
  <si>
    <t>41.00</t>
  </si>
  <si>
    <t>0</t>
  </si>
  <si>
    <t>0.00</t>
  </si>
  <si>
    <t>携程盛景国际直连</t>
  </si>
  <si>
    <t>01.010677</t>
  </si>
  <si>
    <t>2023-05-25 17:45:14</t>
  </si>
  <si>
    <t>否</t>
  </si>
  <si>
    <t>汇智国际旅游发展有限公司</t>
  </si>
  <si>
    <t>直连</t>
  </si>
  <si>
    <t>泰国</t>
  </si>
  <si>
    <t>2023-05-24</t>
  </si>
  <si>
    <t>3414115</t>
  </si>
  <si>
    <t>苏梅楚拉度假村</t>
  </si>
  <si>
    <t>Rukkan Kanyakorn</t>
  </si>
  <si>
    <t>268.57</t>
  </si>
  <si>
    <t>38.00</t>
  </si>
  <si>
    <t>2023-05-24 11:59:41</t>
  </si>
  <si>
    <t>2023-05-23</t>
  </si>
  <si>
    <t>3410230</t>
  </si>
  <si>
    <t>报春花海滩酒店</t>
  </si>
  <si>
    <t>OU HUITING</t>
  </si>
  <si>
    <t>387.94</t>
  </si>
  <si>
    <t>55.00</t>
  </si>
  <si>
    <t>2023-05-23 14:25:59</t>
  </si>
  <si>
    <t>直采</t>
  </si>
  <si>
    <t>马来西亚</t>
  </si>
  <si>
    <t>3409157</t>
  </si>
  <si>
    <t>曼谷铂尔曼皇权酒店</t>
  </si>
  <si>
    <t>LIN PENGFEI,LU SHENGYU</t>
  </si>
  <si>
    <t>1974.98</t>
  </si>
  <si>
    <t>280.00</t>
  </si>
  <si>
    <t>2023-05-23 10:00:43</t>
  </si>
  <si>
    <t>2023-05-20</t>
  </si>
  <si>
    <t>3399113</t>
  </si>
  <si>
    <t>曼谷 SO/ 酒店</t>
  </si>
  <si>
    <t>CHIN FOOK WEE</t>
  </si>
  <si>
    <t>2247.84</t>
  </si>
  <si>
    <t>320.00</t>
  </si>
  <si>
    <t>2023-05-20 20:05:01</t>
  </si>
  <si>
    <t>2023-05-19</t>
  </si>
  <si>
    <t>3396273</t>
  </si>
  <si>
    <t>双威金字塔酒店</t>
  </si>
  <si>
    <t>JIAO KAI</t>
  </si>
  <si>
    <t>2023-05-21</t>
  </si>
  <si>
    <t>1651.81</t>
  </si>
  <si>
    <t>234.00</t>
  </si>
  <si>
    <t>2023-05-20 12:12:02</t>
  </si>
  <si>
    <t>2023-05-18</t>
  </si>
  <si>
    <t>3392145</t>
  </si>
  <si>
    <t>曼谷白金诺富特酒店</t>
  </si>
  <si>
    <t>CHONG JACKY</t>
  </si>
  <si>
    <t>2023-05-22</t>
  </si>
  <si>
    <t>5597.49</t>
  </si>
  <si>
    <t>798.00</t>
  </si>
  <si>
    <t>2023-05-18 21:11:12</t>
  </si>
  <si>
    <t>2023-05-16</t>
  </si>
  <si>
    <t>3381076</t>
  </si>
  <si>
    <t>曼谷瑞博朗得酒店</t>
  </si>
  <si>
    <t>Dechkrob Yuwathida</t>
  </si>
  <si>
    <t>334.57</t>
  </si>
  <si>
    <t>48.00</t>
  </si>
  <si>
    <t>2023-05-16 15:57:16</t>
  </si>
  <si>
    <t>3389143</t>
  </si>
  <si>
    <t>双威克里奥酒店</t>
  </si>
  <si>
    <t>YUSOPE FAKHRI BIN</t>
  </si>
  <si>
    <t>1641.37</t>
  </si>
  <si>
    <t>2023-05-18 15:54:18</t>
  </si>
  <si>
    <t>2023-05-11</t>
  </si>
  <si>
    <t>3354367</t>
  </si>
  <si>
    <t>兰卡威大洋湾豪华度假村酒店</t>
  </si>
  <si>
    <t>ABDUL HAMID SHATAR</t>
  </si>
  <si>
    <t>2835.72</t>
  </si>
  <si>
    <t>408.00</t>
  </si>
  <si>
    <t>2023-05-11 17:17:12</t>
  </si>
  <si>
    <t>2023-04-17</t>
  </si>
  <si>
    <t>3238134</t>
  </si>
  <si>
    <t>KANG HYOJIN</t>
  </si>
  <si>
    <t>847.31</t>
  </si>
  <si>
    <t>123.00</t>
  </si>
  <si>
    <t>2023-04-17 11:58:44</t>
  </si>
  <si>
    <t>2023-04-07</t>
  </si>
  <si>
    <t>3206186</t>
  </si>
  <si>
    <t>曼谷奔齐中心大酒店</t>
  </si>
  <si>
    <t>Tang Yuk Ying</t>
  </si>
  <si>
    <t>1130.48</t>
  </si>
  <si>
    <t>164.00</t>
  </si>
  <si>
    <t>2023-04-07 15:55:54</t>
  </si>
  <si>
    <t>999224094818640-1</t>
  </si>
  <si>
    <t>2023-01-20</t>
  </si>
  <si>
    <t>2965158</t>
  </si>
  <si>
    <t>RMB</t>
  </si>
  <si>
    <t>2023-05-11 17:19:54</t>
  </si>
  <si>
    <t>3390311</t>
  </si>
  <si>
    <t>普吉假日酒店 (政府卫生认证)</t>
  </si>
  <si>
    <t>LI XIUWEN,ZHANG SHUZHEN,LI TIANQI</t>
  </si>
  <si>
    <t>4461.16</t>
  </si>
  <si>
    <t>636.00</t>
  </si>
  <si>
    <t>2023-05-18 14:20:16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</si>
</sst>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13</xdr:col>
      <xdr:colOff>662940</xdr:colOff>
      <xdr:row>52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883140" cy="5113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45067</v>
      </c>
      <c r="G2" s="6">
        <v>45070</v>
      </c>
      <c r="H2" s="4">
        <v>1</v>
      </c>
      <c r="I2" s="4">
        <v>3</v>
      </c>
      <c r="J2" s="4">
        <v>3</v>
      </c>
      <c r="K2" s="4" t="s">
        <v>30</v>
      </c>
      <c r="L2" s="4">
        <v>408</v>
      </c>
      <c r="M2" s="4">
        <v>408</v>
      </c>
      <c r="N2" s="4" t="s">
        <v>31</v>
      </c>
      <c r="O2" s="4" t="s">
        <v>32</v>
      </c>
      <c r="P2" s="4" t="s">
        <v>33</v>
      </c>
      <c r="Q2" s="4">
        <v>0</v>
      </c>
      <c r="R2" s="7">
        <v>45057</v>
      </c>
      <c r="S2" s="6">
        <v>45073</v>
      </c>
      <c r="T2" s="4" t="s">
        <v>34</v>
      </c>
      <c r="U2" s="4">
        <v>408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45069</v>
      </c>
      <c r="G3" s="6">
        <v>45070</v>
      </c>
      <c r="H3" s="4">
        <v>1</v>
      </c>
      <c r="I3" s="4">
        <v>1</v>
      </c>
      <c r="J3" s="4">
        <v>1</v>
      </c>
      <c r="K3" s="4" t="s">
        <v>30</v>
      </c>
      <c r="L3" s="4">
        <v>48</v>
      </c>
      <c r="M3" s="4">
        <v>48</v>
      </c>
      <c r="N3" s="4" t="s">
        <v>40</v>
      </c>
      <c r="O3" s="4" t="s">
        <v>32</v>
      </c>
      <c r="P3" s="4" t="s">
        <v>33</v>
      </c>
      <c r="Q3" s="4">
        <v>0</v>
      </c>
      <c r="R3" s="7">
        <v>45062</v>
      </c>
      <c r="S3" s="6">
        <v>45073</v>
      </c>
      <c r="T3" s="4" t="s">
        <v>34</v>
      </c>
      <c r="U3" s="4">
        <v>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45067</v>
      </c>
      <c r="G4" s="6">
        <v>45070</v>
      </c>
      <c r="H4" s="4">
        <v>2</v>
      </c>
      <c r="I4" s="4">
        <v>3</v>
      </c>
      <c r="J4" s="4">
        <v>6</v>
      </c>
      <c r="K4" s="4" t="s">
        <v>30</v>
      </c>
      <c r="L4" s="4">
        <v>636</v>
      </c>
      <c r="M4" s="4">
        <v>636</v>
      </c>
      <c r="N4" s="4" t="s">
        <v>46</v>
      </c>
      <c r="O4" s="4" t="s">
        <v>32</v>
      </c>
      <c r="P4" s="4" t="s">
        <v>33</v>
      </c>
      <c r="Q4" s="4">
        <v>0</v>
      </c>
      <c r="R4" s="7">
        <v>45064</v>
      </c>
      <c r="S4" s="6">
        <v>45073</v>
      </c>
      <c r="T4" s="4" t="s">
        <v>34</v>
      </c>
      <c r="U4" s="4">
        <v>636</v>
      </c>
      <c r="V4" s="4">
        <v>0</v>
      </c>
      <c r="W4" s="4">
        <v>0</v>
      </c>
      <c r="X4" s="4" t="s">
        <v>47</v>
      </c>
      <c r="Y4" s="4">
        <v>41135558</v>
      </c>
      <c r="Z4" s="4" t="s">
        <v>48</v>
      </c>
    </row>
    <row r="5" s="4" customFormat="1" spans="1:27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45068</v>
      </c>
      <c r="G5" s="6">
        <v>45070</v>
      </c>
      <c r="H5" s="4">
        <v>3</v>
      </c>
      <c r="I5" s="4">
        <v>2</v>
      </c>
      <c r="J5" s="4">
        <v>6</v>
      </c>
      <c r="K5" s="4" t="s">
        <v>30</v>
      </c>
      <c r="L5" s="4">
        <v>798</v>
      </c>
      <c r="M5" s="4">
        <v>798</v>
      </c>
      <c r="N5" s="4" t="s">
        <v>52</v>
      </c>
      <c r="O5" s="4" t="s">
        <v>32</v>
      </c>
      <c r="P5" s="4" t="s">
        <v>33</v>
      </c>
      <c r="Q5" s="4">
        <v>0</v>
      </c>
      <c r="R5" s="7">
        <v>45064</v>
      </c>
      <c r="S5" s="6">
        <v>45073</v>
      </c>
      <c r="T5" s="4" t="s">
        <v>34</v>
      </c>
      <c r="U5" s="4">
        <v>798</v>
      </c>
      <c r="V5" s="4">
        <v>0</v>
      </c>
      <c r="W5" s="4">
        <v>0</v>
      </c>
      <c r="X5" s="4" t="s">
        <v>53</v>
      </c>
      <c r="Y5" s="4" t="s">
        <v>54</v>
      </c>
      <c r="Z5" s="4" t="s">
        <v>55</v>
      </c>
      <c r="AA5" s="4" t="s">
        <v>56</v>
      </c>
    </row>
    <row r="6" s="4" customFormat="1" spans="1:25">
      <c r="A6" s="4" t="s">
        <v>57</v>
      </c>
      <c r="B6" s="4" t="s">
        <v>26</v>
      </c>
      <c r="C6" s="4" t="s">
        <v>27</v>
      </c>
      <c r="D6" s="4" t="s">
        <v>58</v>
      </c>
      <c r="E6" s="4" t="s">
        <v>59</v>
      </c>
      <c r="F6" s="6">
        <v>45067</v>
      </c>
      <c r="G6" s="6">
        <v>45070</v>
      </c>
      <c r="H6" s="4">
        <v>1</v>
      </c>
      <c r="I6" s="4">
        <v>3</v>
      </c>
      <c r="J6" s="4">
        <v>3</v>
      </c>
      <c r="K6" s="4" t="s">
        <v>30</v>
      </c>
      <c r="L6" s="4">
        <v>234</v>
      </c>
      <c r="M6" s="4">
        <v>234</v>
      </c>
      <c r="N6" s="4" t="s">
        <v>60</v>
      </c>
      <c r="O6" s="4" t="s">
        <v>32</v>
      </c>
      <c r="P6" s="4" t="s">
        <v>33</v>
      </c>
      <c r="Q6" s="4">
        <v>0</v>
      </c>
      <c r="R6" s="7">
        <v>45065</v>
      </c>
      <c r="S6" s="6">
        <v>45073</v>
      </c>
      <c r="T6" s="4" t="s">
        <v>34</v>
      </c>
      <c r="U6" s="4">
        <v>234</v>
      </c>
      <c r="V6" s="4">
        <v>0</v>
      </c>
      <c r="W6" s="4">
        <v>0</v>
      </c>
      <c r="X6" s="4" t="s">
        <v>61</v>
      </c>
      <c r="Y6" s="4" t="s">
        <v>62</v>
      </c>
    </row>
    <row r="7" s="4" customFormat="1" spans="1:25">
      <c r="A7" s="4" t="s">
        <v>63</v>
      </c>
      <c r="B7" s="4" t="s">
        <v>26</v>
      </c>
      <c r="C7" s="4" t="s">
        <v>27</v>
      </c>
      <c r="D7" s="4" t="s">
        <v>64</v>
      </c>
      <c r="E7" s="4" t="s">
        <v>65</v>
      </c>
      <c r="F7" s="6">
        <v>45069</v>
      </c>
      <c r="G7" s="6">
        <v>45070</v>
      </c>
      <c r="H7" s="4">
        <v>2</v>
      </c>
      <c r="I7" s="4">
        <v>1</v>
      </c>
      <c r="J7" s="4">
        <v>2</v>
      </c>
      <c r="K7" s="4" t="s">
        <v>30</v>
      </c>
      <c r="L7" s="4">
        <v>280</v>
      </c>
      <c r="M7" s="4">
        <v>280</v>
      </c>
      <c r="N7" s="4" t="s">
        <v>66</v>
      </c>
      <c r="O7" s="4" t="s">
        <v>32</v>
      </c>
      <c r="P7" s="4" t="s">
        <v>33</v>
      </c>
      <c r="Q7" s="4">
        <v>0</v>
      </c>
      <c r="R7" s="7">
        <v>45069</v>
      </c>
      <c r="S7" s="6">
        <v>45073</v>
      </c>
      <c r="T7" s="4" t="s">
        <v>34</v>
      </c>
      <c r="U7" s="4">
        <v>280</v>
      </c>
      <c r="V7" s="4">
        <v>0</v>
      </c>
      <c r="W7" s="4">
        <v>0</v>
      </c>
      <c r="X7" s="4" t="s">
        <v>67</v>
      </c>
      <c r="Y7" s="4" t="s">
        <v>68</v>
      </c>
    </row>
    <row r="8" s="4" customFormat="1" spans="1:25">
      <c r="A8" s="4" t="s">
        <v>69</v>
      </c>
      <c r="B8" s="4" t="s">
        <v>26</v>
      </c>
      <c r="C8" s="4" t="s">
        <v>27</v>
      </c>
      <c r="D8" s="4" t="s">
        <v>70</v>
      </c>
      <c r="E8" s="4" t="s">
        <v>71</v>
      </c>
      <c r="F8" s="6">
        <v>45069</v>
      </c>
      <c r="G8" s="6">
        <v>45071</v>
      </c>
      <c r="H8" s="4">
        <v>1</v>
      </c>
      <c r="I8" s="4">
        <v>2</v>
      </c>
      <c r="J8" s="4">
        <v>2</v>
      </c>
      <c r="K8" s="4" t="s">
        <v>30</v>
      </c>
      <c r="L8" s="4">
        <v>164</v>
      </c>
      <c r="M8" s="4">
        <v>164</v>
      </c>
      <c r="N8" s="4" t="s">
        <v>72</v>
      </c>
      <c r="O8" s="4" t="s">
        <v>73</v>
      </c>
      <c r="P8" s="4" t="s">
        <v>33</v>
      </c>
      <c r="Q8" s="4">
        <v>0</v>
      </c>
      <c r="R8" s="7">
        <v>45023</v>
      </c>
      <c r="S8" s="6">
        <v>45074</v>
      </c>
      <c r="T8" s="4" t="s">
        <v>34</v>
      </c>
      <c r="U8" s="4">
        <v>164</v>
      </c>
      <c r="V8" s="4">
        <v>0</v>
      </c>
      <c r="W8" s="4">
        <v>0</v>
      </c>
      <c r="X8" s="4" t="s">
        <v>74</v>
      </c>
      <c r="Y8" s="4" t="s">
        <v>75</v>
      </c>
    </row>
    <row r="9" s="4" customFormat="1" spans="1:26">
      <c r="A9" s="4" t="s">
        <v>76</v>
      </c>
      <c r="B9" s="4" t="s">
        <v>26</v>
      </c>
      <c r="C9" s="4" t="s">
        <v>27</v>
      </c>
      <c r="D9" s="4" t="s">
        <v>77</v>
      </c>
      <c r="E9" s="4" t="s">
        <v>78</v>
      </c>
      <c r="F9" s="6">
        <v>45070</v>
      </c>
      <c r="G9" s="6">
        <v>45071</v>
      </c>
      <c r="H9" s="4">
        <v>2</v>
      </c>
      <c r="I9" s="4">
        <v>1</v>
      </c>
      <c r="J9" s="4">
        <v>2</v>
      </c>
      <c r="K9" s="4" t="s">
        <v>30</v>
      </c>
      <c r="L9" s="4">
        <v>82</v>
      </c>
      <c r="M9" s="4">
        <v>82</v>
      </c>
      <c r="N9" s="4" t="s">
        <v>79</v>
      </c>
      <c r="O9" s="4" t="s">
        <v>73</v>
      </c>
      <c r="P9" s="4" t="s">
        <v>33</v>
      </c>
      <c r="Q9" s="4">
        <v>0</v>
      </c>
      <c r="R9" s="7">
        <v>45064</v>
      </c>
      <c r="S9" s="6">
        <v>45074</v>
      </c>
      <c r="T9" s="4" t="s">
        <v>34</v>
      </c>
      <c r="U9" s="4">
        <v>82</v>
      </c>
      <c r="V9" s="4">
        <v>0</v>
      </c>
      <c r="W9" s="4">
        <v>0</v>
      </c>
      <c r="X9" s="4" t="s">
        <v>80</v>
      </c>
      <c r="Y9" s="4">
        <v>69466774</v>
      </c>
      <c r="Z9" s="4" t="s">
        <v>81</v>
      </c>
    </row>
    <row r="10" s="4" customFormat="1" spans="1:26">
      <c r="A10" s="4" t="s">
        <v>76</v>
      </c>
      <c r="B10" s="4" t="s">
        <v>26</v>
      </c>
      <c r="C10" s="4" t="s">
        <v>82</v>
      </c>
      <c r="D10" s="4" t="s">
        <v>77</v>
      </c>
      <c r="E10" s="4" t="s">
        <v>78</v>
      </c>
      <c r="F10" s="6">
        <v>45070</v>
      </c>
      <c r="G10" s="6">
        <v>45071</v>
      </c>
      <c r="H10" s="4">
        <v>2</v>
      </c>
      <c r="I10" s="4">
        <v>1</v>
      </c>
      <c r="J10" s="4">
        <v>2</v>
      </c>
      <c r="K10" s="4" t="s">
        <v>30</v>
      </c>
      <c r="L10" s="4">
        <v>-82</v>
      </c>
      <c r="M10" s="4">
        <v>-82</v>
      </c>
      <c r="N10" s="4" t="s">
        <v>79</v>
      </c>
      <c r="O10" s="4" t="s">
        <v>73</v>
      </c>
      <c r="P10" s="4" t="s">
        <v>33</v>
      </c>
      <c r="Q10" s="4">
        <v>0</v>
      </c>
      <c r="R10" s="7">
        <v>45064</v>
      </c>
      <c r="S10" s="6">
        <v>45074</v>
      </c>
      <c r="T10" s="4" t="s">
        <v>34</v>
      </c>
      <c r="U10" s="4">
        <v>-82</v>
      </c>
      <c r="V10" s="4">
        <v>0</v>
      </c>
      <c r="W10" s="4">
        <v>0</v>
      </c>
      <c r="X10" s="4" t="s">
        <v>80</v>
      </c>
      <c r="Y10" s="4">
        <v>69466774</v>
      </c>
      <c r="Z10" s="4" t="s">
        <v>81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59</v>
      </c>
      <c r="F11" s="6">
        <v>45070</v>
      </c>
      <c r="G11" s="6">
        <v>45071</v>
      </c>
      <c r="H11" s="4">
        <v>1</v>
      </c>
      <c r="I11" s="4">
        <v>1</v>
      </c>
      <c r="J11" s="4">
        <v>1</v>
      </c>
      <c r="K11" s="4" t="s">
        <v>30</v>
      </c>
      <c r="L11" s="4">
        <v>55</v>
      </c>
      <c r="M11" s="4">
        <v>55</v>
      </c>
      <c r="N11" s="4" t="s">
        <v>85</v>
      </c>
      <c r="O11" s="4" t="s">
        <v>73</v>
      </c>
      <c r="P11" s="4" t="s">
        <v>33</v>
      </c>
      <c r="Q11" s="4">
        <v>0</v>
      </c>
      <c r="R11" s="7">
        <v>45069</v>
      </c>
      <c r="S11" s="6">
        <v>45074</v>
      </c>
      <c r="T11" s="4" t="s">
        <v>34</v>
      </c>
      <c r="U11" s="4">
        <v>55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45070</v>
      </c>
      <c r="G12" s="6">
        <v>45071</v>
      </c>
      <c r="H12" s="4">
        <v>1</v>
      </c>
      <c r="I12" s="4">
        <v>1</v>
      </c>
      <c r="J12" s="4">
        <v>1</v>
      </c>
      <c r="K12" s="4" t="s">
        <v>30</v>
      </c>
      <c r="L12" s="4">
        <v>38</v>
      </c>
      <c r="M12" s="4">
        <v>38</v>
      </c>
      <c r="N12" s="4" t="s">
        <v>91</v>
      </c>
      <c r="O12" s="4" t="s">
        <v>73</v>
      </c>
      <c r="P12" s="4" t="s">
        <v>33</v>
      </c>
      <c r="Q12" s="4">
        <v>0</v>
      </c>
      <c r="R12" s="7">
        <v>45070</v>
      </c>
      <c r="S12" s="6">
        <v>45074</v>
      </c>
      <c r="T12" s="4" t="s">
        <v>34</v>
      </c>
      <c r="U12" s="4">
        <v>38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38</v>
      </c>
      <c r="E13" s="4" t="s">
        <v>39</v>
      </c>
      <c r="F13" s="6">
        <v>45069</v>
      </c>
      <c r="G13" s="6">
        <v>45072</v>
      </c>
      <c r="H13" s="4">
        <v>1</v>
      </c>
      <c r="I13" s="4">
        <v>3</v>
      </c>
      <c r="J13" s="4">
        <v>3</v>
      </c>
      <c r="K13" s="4" t="s">
        <v>30</v>
      </c>
      <c r="L13" s="4">
        <v>123</v>
      </c>
      <c r="M13" s="4">
        <v>123</v>
      </c>
      <c r="N13" s="4" t="s">
        <v>95</v>
      </c>
      <c r="O13" s="4" t="s">
        <v>96</v>
      </c>
      <c r="P13" s="4" t="s">
        <v>33</v>
      </c>
      <c r="Q13" s="4">
        <v>0</v>
      </c>
      <c r="R13" s="7">
        <v>45033</v>
      </c>
      <c r="S13" s="6">
        <v>45075</v>
      </c>
      <c r="T13" s="4" t="s">
        <v>34</v>
      </c>
      <c r="U13" s="4">
        <v>123</v>
      </c>
      <c r="V13" s="4">
        <v>0</v>
      </c>
      <c r="W13" s="4">
        <v>0</v>
      </c>
      <c r="X13" s="4" t="s">
        <v>97</v>
      </c>
      <c r="Y13" s="4" t="s">
        <v>75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45071</v>
      </c>
      <c r="G14" s="6">
        <v>45072</v>
      </c>
      <c r="H14" s="4">
        <v>1</v>
      </c>
      <c r="I14" s="4">
        <v>1</v>
      </c>
      <c r="J14" s="4">
        <v>1</v>
      </c>
      <c r="K14" s="4" t="s">
        <v>30</v>
      </c>
      <c r="L14" s="4">
        <v>49</v>
      </c>
      <c r="M14" s="4">
        <v>49</v>
      </c>
      <c r="N14" s="4" t="s">
        <v>101</v>
      </c>
      <c r="O14" s="4" t="s">
        <v>96</v>
      </c>
      <c r="P14" s="4" t="s">
        <v>33</v>
      </c>
      <c r="Q14" s="4">
        <v>0</v>
      </c>
      <c r="R14" s="7">
        <v>45056</v>
      </c>
      <c r="S14" s="6">
        <v>45075</v>
      </c>
      <c r="T14" s="4" t="s">
        <v>34</v>
      </c>
      <c r="U14" s="4">
        <v>49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98</v>
      </c>
      <c r="B15" s="4" t="s">
        <v>26</v>
      </c>
      <c r="C15" s="4" t="s">
        <v>82</v>
      </c>
      <c r="D15" s="4" t="s">
        <v>99</v>
      </c>
      <c r="E15" s="4" t="s">
        <v>100</v>
      </c>
      <c r="F15" s="6">
        <v>45071</v>
      </c>
      <c r="G15" s="6">
        <v>45072</v>
      </c>
      <c r="H15" s="4">
        <v>1</v>
      </c>
      <c r="I15" s="4">
        <v>1</v>
      </c>
      <c r="J15" s="4">
        <v>1</v>
      </c>
      <c r="K15" s="4" t="s">
        <v>30</v>
      </c>
      <c r="L15" s="4">
        <v>-49</v>
      </c>
      <c r="M15" s="4">
        <v>-49</v>
      </c>
      <c r="N15" s="4" t="s">
        <v>101</v>
      </c>
      <c r="O15" s="4" t="s">
        <v>96</v>
      </c>
      <c r="P15" s="4" t="s">
        <v>33</v>
      </c>
      <c r="Q15" s="4">
        <v>0</v>
      </c>
      <c r="R15" s="7">
        <v>45056</v>
      </c>
      <c r="S15" s="6">
        <v>45075</v>
      </c>
      <c r="T15" s="4" t="s">
        <v>34</v>
      </c>
      <c r="U15" s="4">
        <v>-49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7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45071</v>
      </c>
      <c r="G16" s="6">
        <v>45072</v>
      </c>
      <c r="H16" s="4">
        <v>3</v>
      </c>
      <c r="I16" s="4">
        <v>1</v>
      </c>
      <c r="J16" s="4">
        <v>3</v>
      </c>
      <c r="K16" s="4" t="s">
        <v>30</v>
      </c>
      <c r="L16" s="4">
        <v>234</v>
      </c>
      <c r="M16" s="4">
        <v>234</v>
      </c>
      <c r="N16" s="4" t="s">
        <v>107</v>
      </c>
      <c r="O16" s="4" t="s">
        <v>96</v>
      </c>
      <c r="P16" s="4" t="s">
        <v>33</v>
      </c>
      <c r="Q16" s="4">
        <v>0</v>
      </c>
      <c r="R16" s="7">
        <v>45064</v>
      </c>
      <c r="S16" s="6">
        <v>45075</v>
      </c>
      <c r="T16" s="4" t="s">
        <v>34</v>
      </c>
      <c r="U16" s="4">
        <v>234</v>
      </c>
      <c r="V16" s="4">
        <v>0</v>
      </c>
      <c r="W16" s="4">
        <v>0</v>
      </c>
      <c r="X16" s="4" t="s">
        <v>108</v>
      </c>
      <c r="Y16" s="4">
        <v>277316726</v>
      </c>
      <c r="Z16" s="4">
        <v>277315957</v>
      </c>
      <c r="AA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45070</v>
      </c>
      <c r="G17" s="6">
        <v>45072</v>
      </c>
      <c r="H17" s="4">
        <v>1</v>
      </c>
      <c r="I17" s="4">
        <v>2</v>
      </c>
      <c r="J17" s="4">
        <v>2</v>
      </c>
      <c r="K17" s="4" t="s">
        <v>30</v>
      </c>
      <c r="L17" s="4">
        <v>320</v>
      </c>
      <c r="M17" s="4">
        <v>320</v>
      </c>
      <c r="N17" s="4" t="s">
        <v>113</v>
      </c>
      <c r="O17" s="4" t="s">
        <v>96</v>
      </c>
      <c r="P17" s="4" t="s">
        <v>33</v>
      </c>
      <c r="Q17" s="4">
        <v>0</v>
      </c>
      <c r="R17" s="7">
        <v>45066</v>
      </c>
      <c r="S17" s="6">
        <v>45075</v>
      </c>
      <c r="T17" s="4" t="s">
        <v>34</v>
      </c>
      <c r="U17" s="4">
        <v>320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45071</v>
      </c>
      <c r="G18" s="6">
        <v>45072</v>
      </c>
      <c r="H18" s="4">
        <v>1</v>
      </c>
      <c r="I18" s="4">
        <v>1</v>
      </c>
      <c r="J18" s="4">
        <v>1</v>
      </c>
      <c r="K18" s="4" t="s">
        <v>30</v>
      </c>
      <c r="L18" s="4">
        <v>41</v>
      </c>
      <c r="M18" s="4">
        <v>41</v>
      </c>
      <c r="N18" s="4" t="s">
        <v>119</v>
      </c>
      <c r="O18" s="4" t="s">
        <v>96</v>
      </c>
      <c r="P18" s="4" t="s">
        <v>33</v>
      </c>
      <c r="Q18" s="4">
        <v>0</v>
      </c>
      <c r="R18" s="7">
        <v>45071</v>
      </c>
      <c r="S18" s="6">
        <v>45075</v>
      </c>
      <c r="T18" s="4" t="s">
        <v>34</v>
      </c>
      <c r="U18" s="4">
        <v>41</v>
      </c>
      <c r="V18" s="4">
        <v>0</v>
      </c>
      <c r="W18" s="4">
        <v>0</v>
      </c>
      <c r="X18" s="4" t="s">
        <v>120</v>
      </c>
      <c r="Y18" s="4" t="s">
        <v>121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1" sqref="A21:C24"/>
    </sheetView>
  </sheetViews>
  <sheetFormatPr defaultColWidth="10" defaultRowHeight="14.4"/>
  <cols>
    <col min="1" max="1" width="12.8888888888889" style="4"/>
    <col min="2" max="3" width="10.7777777777778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hidden="1" spans="1:9">
      <c r="A2" s="5">
        <v>999224094818640</v>
      </c>
      <c r="B2" s="6">
        <v>45067</v>
      </c>
      <c r="C2" s="6">
        <v>45070</v>
      </c>
      <c r="D2" s="4">
        <v>408</v>
      </c>
      <c r="E2" s="4" t="str">
        <f>VLOOKUP(A2,HOP!A:L,12,0)</f>
        <v>408.00</v>
      </c>
      <c r="F2" s="4" t="str">
        <f>VLOOKUP(A2,HOP!A:C,3,0)</f>
        <v>3354367</v>
      </c>
      <c r="G2" s="4">
        <f>D2-E2</f>
        <v>0</v>
      </c>
      <c r="H2" s="4" t="str">
        <f>$H$1&amp;F2</f>
        <v>,3354367</v>
      </c>
      <c r="I2" s="4" t="str">
        <f>VLOOKUP(A2,HOP!A:U,21,0)</f>
        <v>直采</v>
      </c>
    </row>
    <row r="3" s="4" customFormat="1" hidden="1" spans="1:9">
      <c r="A3" s="5">
        <v>999224180468106</v>
      </c>
      <c r="B3" s="6">
        <v>45069</v>
      </c>
      <c r="C3" s="6">
        <v>45070</v>
      </c>
      <c r="D3" s="4">
        <v>48</v>
      </c>
      <c r="E3" s="4" t="str">
        <f>VLOOKUP(A3,HOP!A:L,12,0)</f>
        <v>48.00</v>
      </c>
      <c r="F3" s="4" t="str">
        <f>VLOOKUP(A3,HOP!A:C,3,0)</f>
        <v>3381076</v>
      </c>
      <c r="G3" s="4">
        <f t="shared" ref="G3:G16" si="0">D3-E3</f>
        <v>0</v>
      </c>
      <c r="H3" s="4" t="str">
        <f t="shared" ref="H3:H16" si="1">$H$1&amp;F3</f>
        <v>,3381076</v>
      </c>
      <c r="I3" s="4" t="str">
        <f>VLOOKUP(A3,HOP!A:U,21,0)</f>
        <v>直采</v>
      </c>
    </row>
    <row r="4" s="4" customFormat="1" spans="1:9">
      <c r="A4" s="5">
        <v>999224270388101</v>
      </c>
      <c r="B4" s="6">
        <v>45067</v>
      </c>
      <c r="C4" s="6">
        <v>45070</v>
      </c>
      <c r="D4" s="4">
        <v>636</v>
      </c>
      <c r="E4" s="4" t="str">
        <f>VLOOKUP(A4,HOP!A:L,12,0)</f>
        <v>636.00</v>
      </c>
      <c r="F4" s="4" t="str">
        <f>VLOOKUP(A4,HOP!A:C,3,0)</f>
        <v>3390311</v>
      </c>
      <c r="G4" s="4">
        <f t="shared" si="0"/>
        <v>0</v>
      </c>
      <c r="H4" s="4" t="str">
        <f t="shared" si="1"/>
        <v>,3390311</v>
      </c>
      <c r="I4" s="4" t="str">
        <f>VLOOKUP(A4,HOP!A:U,21,0)</f>
        <v>直连</v>
      </c>
    </row>
    <row r="5" s="4" customFormat="1" spans="1:9">
      <c r="A5" s="5">
        <v>999224281393895</v>
      </c>
      <c r="B5" s="6">
        <v>45068</v>
      </c>
      <c r="C5" s="6">
        <v>45070</v>
      </c>
      <c r="D5" s="4">
        <v>798</v>
      </c>
      <c r="E5" s="4" t="str">
        <f>VLOOKUP(A5,HOP!A:L,12,0)</f>
        <v>798.00</v>
      </c>
      <c r="F5" s="4" t="str">
        <f>VLOOKUP(A5,HOP!A:C,3,0)</f>
        <v>3392145</v>
      </c>
      <c r="G5" s="4">
        <f t="shared" si="0"/>
        <v>0</v>
      </c>
      <c r="H5" s="4" t="str">
        <f t="shared" si="1"/>
        <v>,3392145</v>
      </c>
      <c r="I5" s="4" t="str">
        <f>VLOOKUP(A5,HOP!A:U,21,0)</f>
        <v>直连</v>
      </c>
    </row>
    <row r="6" s="4" customFormat="1" hidden="1" spans="1:9">
      <c r="A6" s="5">
        <v>999224300105225</v>
      </c>
      <c r="B6" s="6">
        <v>45067</v>
      </c>
      <c r="C6" s="6">
        <v>45070</v>
      </c>
      <c r="D6" s="4">
        <v>234</v>
      </c>
      <c r="E6" s="4" t="str">
        <f>VLOOKUP(A6,HOP!A:L,12,0)</f>
        <v>234.00</v>
      </c>
      <c r="F6" s="4" t="str">
        <f>VLOOKUP(A6,HOP!A:C,3,0)</f>
        <v>3396273</v>
      </c>
      <c r="G6" s="4">
        <f t="shared" si="0"/>
        <v>0</v>
      </c>
      <c r="H6" s="4" t="str">
        <f t="shared" si="1"/>
        <v>,3396273</v>
      </c>
      <c r="I6" s="4" t="str">
        <f>VLOOKUP(A6,HOP!A:U,21,0)</f>
        <v>直采</v>
      </c>
    </row>
    <row r="7" s="4" customFormat="1" spans="1:9">
      <c r="A7" s="5">
        <v>999224361793304</v>
      </c>
      <c r="B7" s="6">
        <v>45069</v>
      </c>
      <c r="C7" s="6">
        <v>45070</v>
      </c>
      <c r="D7" s="4">
        <v>280</v>
      </c>
      <c r="E7" s="4" t="str">
        <f>VLOOKUP(A7,HOP!A:L,12,0)</f>
        <v>280.00</v>
      </c>
      <c r="F7" s="4" t="str">
        <f>VLOOKUP(A7,HOP!A:C,3,0)</f>
        <v>3409157</v>
      </c>
      <c r="G7" s="4">
        <f t="shared" si="0"/>
        <v>0</v>
      </c>
      <c r="H7" s="4" t="str">
        <f t="shared" si="1"/>
        <v>,3409157</v>
      </c>
      <c r="I7" s="4" t="str">
        <f>VLOOKUP(A7,HOP!A:U,21,0)</f>
        <v>直连</v>
      </c>
    </row>
    <row r="8" s="4" customFormat="1" hidden="1" spans="1:9">
      <c r="A8" s="5">
        <v>999223533123575</v>
      </c>
      <c r="B8" s="6">
        <v>45069</v>
      </c>
      <c r="C8" s="6">
        <v>45071</v>
      </c>
      <c r="D8" s="4">
        <v>164</v>
      </c>
      <c r="E8" s="4" t="str">
        <f>VLOOKUP(A8,HOP!A:L,12,0)</f>
        <v>164.00</v>
      </c>
      <c r="F8" s="4" t="str">
        <f>VLOOKUP(A8,HOP!A:C,3,0)</f>
        <v>3206186</v>
      </c>
      <c r="G8" s="4">
        <f t="shared" si="0"/>
        <v>0</v>
      </c>
      <c r="H8" s="4" t="str">
        <f t="shared" si="1"/>
        <v>,3206186</v>
      </c>
      <c r="I8" s="4" t="str">
        <f>VLOOKUP(A8,HOP!A:U,21,0)</f>
        <v>直采</v>
      </c>
    </row>
    <row r="9" s="4" customFormat="1" hidden="1" spans="1:9">
      <c r="A9" s="5">
        <v>999224263954179</v>
      </c>
      <c r="B9" s="6">
        <v>45070</v>
      </c>
      <c r="C9" s="6">
        <v>45071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999224365461269</v>
      </c>
      <c r="B10" s="6">
        <v>45070</v>
      </c>
      <c r="C10" s="6">
        <v>45071</v>
      </c>
      <c r="D10" s="4">
        <v>55</v>
      </c>
      <c r="E10" s="4" t="str">
        <f>VLOOKUP(A10,HOP!A:L,12,0)</f>
        <v>55.00</v>
      </c>
      <c r="F10" s="4" t="str">
        <f>VLOOKUP(A10,HOP!A:C,3,0)</f>
        <v>3410230</v>
      </c>
      <c r="G10" s="4">
        <f t="shared" si="0"/>
        <v>0</v>
      </c>
      <c r="H10" s="4" t="str">
        <f t="shared" si="1"/>
        <v>,3410230</v>
      </c>
      <c r="I10" s="4" t="str">
        <f>VLOOKUP(A10,HOP!A:U,21,0)</f>
        <v>直采</v>
      </c>
    </row>
    <row r="11" s="4" customFormat="1" spans="1:9">
      <c r="A11" s="5">
        <v>999224382395496</v>
      </c>
      <c r="B11" s="6">
        <v>45070</v>
      </c>
      <c r="C11" s="6">
        <v>45071</v>
      </c>
      <c r="D11" s="4">
        <v>38</v>
      </c>
      <c r="E11" s="4" t="str">
        <f>VLOOKUP(A11,HOP!A:L,12,0)</f>
        <v>38.00</v>
      </c>
      <c r="F11" s="4" t="str">
        <f>VLOOKUP(A11,HOP!A:C,3,0)</f>
        <v>3414115</v>
      </c>
      <c r="G11" s="4">
        <f t="shared" si="0"/>
        <v>0</v>
      </c>
      <c r="H11" s="4" t="str">
        <f t="shared" si="1"/>
        <v>,3414115</v>
      </c>
      <c r="I11" s="4" t="str">
        <f>VLOOKUP(A11,HOP!A:U,21,0)</f>
        <v>直连</v>
      </c>
    </row>
    <row r="12" s="4" customFormat="1" hidden="1" spans="1:9">
      <c r="A12" s="5">
        <v>999223698555484</v>
      </c>
      <c r="B12" s="6">
        <v>45069</v>
      </c>
      <c r="C12" s="6">
        <v>45072</v>
      </c>
      <c r="D12" s="4">
        <v>123</v>
      </c>
      <c r="E12" s="4" t="str">
        <f>VLOOKUP(A12,HOP!A:L,12,0)</f>
        <v>123.00</v>
      </c>
      <c r="F12" s="4" t="str">
        <f>VLOOKUP(A12,HOP!A:C,3,0)</f>
        <v>3238134</v>
      </c>
      <c r="G12" s="4">
        <f t="shared" si="0"/>
        <v>0</v>
      </c>
      <c r="H12" s="4" t="str">
        <f t="shared" si="1"/>
        <v>,3238134</v>
      </c>
      <c r="I12" s="4" t="str">
        <f>VLOOKUP(A12,HOP!A:U,21,0)</f>
        <v>直采</v>
      </c>
    </row>
    <row r="13" s="4" customFormat="1" hidden="1" spans="1:9">
      <c r="A13" s="5">
        <v>999224076245234</v>
      </c>
      <c r="B13" s="6">
        <v>45071</v>
      </c>
      <c r="C13" s="6">
        <v>45072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999224265740287</v>
      </c>
      <c r="B14" s="6">
        <v>45071</v>
      </c>
      <c r="C14" s="6">
        <v>45072</v>
      </c>
      <c r="D14" s="4">
        <v>234</v>
      </c>
      <c r="E14" s="4" t="str">
        <f>VLOOKUP(A14,HOP!A:L,12,0)</f>
        <v>234.00</v>
      </c>
      <c r="F14" s="4" t="str">
        <f>VLOOKUP(A14,HOP!A:C,3,0)</f>
        <v>3389143</v>
      </c>
      <c r="G14" s="4">
        <f t="shared" si="0"/>
        <v>0</v>
      </c>
      <c r="H14" s="4" t="str">
        <f t="shared" si="1"/>
        <v>,3389143</v>
      </c>
      <c r="I14" s="4" t="str">
        <f>VLOOKUP(A14,HOP!A:U,21,0)</f>
        <v>直采</v>
      </c>
    </row>
    <row r="15" s="4" customFormat="1" hidden="1" spans="1:9">
      <c r="A15" s="5">
        <v>999224311279519</v>
      </c>
      <c r="B15" s="6">
        <v>45070</v>
      </c>
      <c r="C15" s="6">
        <v>45072</v>
      </c>
      <c r="D15" s="4">
        <v>320</v>
      </c>
      <c r="E15" s="4" t="str">
        <f>VLOOKUP(A15,HOP!A:L,12,0)</f>
        <v>320.00</v>
      </c>
      <c r="F15" s="4" t="str">
        <f>VLOOKUP(A15,HOP!A:C,3,0)</f>
        <v>3399113</v>
      </c>
      <c r="G15" s="4">
        <f t="shared" si="0"/>
        <v>0</v>
      </c>
      <c r="H15" s="4" t="str">
        <f t="shared" si="1"/>
        <v>,3399113</v>
      </c>
      <c r="I15" s="4" t="str">
        <f>VLOOKUP(A15,HOP!A:U,21,0)</f>
        <v>直采</v>
      </c>
    </row>
    <row r="16" s="4" customFormat="1" spans="1:9">
      <c r="A16" s="5">
        <v>999224406239949</v>
      </c>
      <c r="B16" s="6">
        <v>45071</v>
      </c>
      <c r="C16" s="6">
        <v>45072</v>
      </c>
      <c r="D16" s="4">
        <v>41</v>
      </c>
      <c r="E16" s="4" t="str">
        <f>VLOOKUP(A16,HOP!A:L,12,0)</f>
        <v>41.00</v>
      </c>
      <c r="F16" s="4" t="str">
        <f>VLOOKUP(A16,HOP!A:C,3,0)</f>
        <v>3419738</v>
      </c>
      <c r="G16" s="4">
        <f t="shared" si="0"/>
        <v>0</v>
      </c>
      <c r="H16" s="4" t="str">
        <f t="shared" si="1"/>
        <v>,3419738</v>
      </c>
      <c r="I16" s="4" t="str">
        <f>VLOOKUP(A16,HOP!A:U,21,0)</f>
        <v>直连</v>
      </c>
    </row>
    <row r="18" spans="4:4">
      <c r="D18" s="4">
        <f>SUM(D2:D17)</f>
        <v>3379</v>
      </c>
    </row>
    <row r="19" spans="4:4">
      <c r="D19" s="4" t="s">
        <v>123</v>
      </c>
    </row>
    <row r="21" spans="1:3">
      <c r="A21" s="4" t="s">
        <v>124</v>
      </c>
      <c r="B21" s="4">
        <v>1793</v>
      </c>
      <c r="C21" s="4">
        <v>14046.65</v>
      </c>
    </row>
    <row r="22" spans="1:3">
      <c r="A22" s="4" t="s">
        <v>125</v>
      </c>
      <c r="B22" s="4">
        <v>1586</v>
      </c>
      <c r="C22" s="4">
        <v>12424.98</v>
      </c>
    </row>
    <row r="23" spans="1:3">
      <c r="A23" s="4" t="s">
        <v>126</v>
      </c>
      <c r="B23" s="4">
        <f>SUBTOTAL(9,B21:B22)</f>
        <v>3379</v>
      </c>
      <c r="C23" s="4">
        <f>SUBTOTAL(9,C21:C22)</f>
        <v>26471.63</v>
      </c>
    </row>
    <row r="24" spans="1:1">
      <c r="A24" s="4" t="s">
        <v>127</v>
      </c>
    </row>
  </sheetData>
  <autoFilter ref="A1:W16">
    <filterColumn colId="3">
      <filters>
        <filter val="280"/>
        <filter val="320"/>
        <filter val="41"/>
        <filter val="123"/>
        <filter val="164"/>
        <filter val="234"/>
        <filter val="55"/>
        <filter val="636"/>
        <filter val="38"/>
        <filter val="48"/>
        <filter val="408"/>
        <filter val="79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E22" sqref="E22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</row>
    <row r="2" s="1" customFormat="1" spans="1:22">
      <c r="A2" s="3">
        <v>999224406239949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147</v>
      </c>
      <c r="G2" s="1" t="s">
        <v>151</v>
      </c>
      <c r="H2" s="1" t="s">
        <v>152</v>
      </c>
      <c r="I2" s="1" t="s">
        <v>153</v>
      </c>
      <c r="J2" s="1" t="s">
        <v>30</v>
      </c>
      <c r="K2" s="1" t="s">
        <v>154</v>
      </c>
      <c r="L2" s="1" t="s">
        <v>154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  <c r="U2" s="1" t="s">
        <v>162</v>
      </c>
      <c r="V2" s="1" t="s">
        <v>163</v>
      </c>
    </row>
    <row r="3" s="1" customFormat="1" spans="1:22">
      <c r="A3" s="3">
        <v>999224382395496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164</v>
      </c>
      <c r="G3" s="1" t="s">
        <v>147</v>
      </c>
      <c r="H3" s="1" t="s">
        <v>152</v>
      </c>
      <c r="I3" s="1" t="s">
        <v>168</v>
      </c>
      <c r="J3" s="1" t="s">
        <v>30</v>
      </c>
      <c r="K3" s="1" t="s">
        <v>169</v>
      </c>
      <c r="L3" s="1" t="s">
        <v>169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170</v>
      </c>
      <c r="S3" s="1" t="s">
        <v>160</v>
      </c>
      <c r="T3" s="1" t="s">
        <v>161</v>
      </c>
      <c r="U3" s="1" t="s">
        <v>162</v>
      </c>
      <c r="V3" s="1" t="s">
        <v>163</v>
      </c>
    </row>
    <row r="4" s="1" customFormat="1" spans="1:22">
      <c r="A4" s="3">
        <v>999224365461269</v>
      </c>
      <c r="B4" s="1" t="s">
        <v>171</v>
      </c>
      <c r="C4" s="1" t="s">
        <v>172</v>
      </c>
      <c r="D4" s="1" t="s">
        <v>173</v>
      </c>
      <c r="E4" s="1" t="s">
        <v>174</v>
      </c>
      <c r="F4" s="1" t="s">
        <v>164</v>
      </c>
      <c r="G4" s="1" t="s">
        <v>147</v>
      </c>
      <c r="H4" s="1" t="s">
        <v>152</v>
      </c>
      <c r="I4" s="1" t="s">
        <v>175</v>
      </c>
      <c r="J4" s="1" t="s">
        <v>30</v>
      </c>
      <c r="K4" s="1" t="s">
        <v>176</v>
      </c>
      <c r="L4" s="1" t="s">
        <v>176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177</v>
      </c>
      <c r="S4" s="1" t="s">
        <v>160</v>
      </c>
      <c r="T4" s="1" t="s">
        <v>161</v>
      </c>
      <c r="U4" s="1" t="s">
        <v>178</v>
      </c>
      <c r="V4" s="1" t="s">
        <v>179</v>
      </c>
    </row>
    <row r="5" s="1" customFormat="1" spans="1:22">
      <c r="A5" s="3">
        <v>999224361793304</v>
      </c>
      <c r="B5" s="1" t="s">
        <v>171</v>
      </c>
      <c r="C5" s="1" t="s">
        <v>180</v>
      </c>
      <c r="D5" s="1" t="s">
        <v>181</v>
      </c>
      <c r="E5" s="1" t="s">
        <v>182</v>
      </c>
      <c r="F5" s="1" t="s">
        <v>171</v>
      </c>
      <c r="G5" s="1" t="s">
        <v>164</v>
      </c>
      <c r="H5" s="1" t="s">
        <v>152</v>
      </c>
      <c r="I5" s="1" t="s">
        <v>183</v>
      </c>
      <c r="J5" s="1" t="s">
        <v>30</v>
      </c>
      <c r="K5" s="1" t="s">
        <v>184</v>
      </c>
      <c r="L5" s="1" t="s">
        <v>184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185</v>
      </c>
      <c r="S5" s="1" t="s">
        <v>160</v>
      </c>
      <c r="T5" s="1" t="s">
        <v>161</v>
      </c>
      <c r="U5" s="1" t="s">
        <v>162</v>
      </c>
      <c r="V5" s="1" t="s">
        <v>163</v>
      </c>
    </row>
    <row r="6" s="1" customFormat="1" spans="1:22">
      <c r="A6" s="3">
        <v>999224311279519</v>
      </c>
      <c r="B6" s="1" t="s">
        <v>186</v>
      </c>
      <c r="C6" s="1" t="s">
        <v>187</v>
      </c>
      <c r="D6" s="1" t="s">
        <v>188</v>
      </c>
      <c r="E6" s="1" t="s">
        <v>189</v>
      </c>
      <c r="F6" s="1" t="s">
        <v>164</v>
      </c>
      <c r="G6" s="1" t="s">
        <v>151</v>
      </c>
      <c r="H6" s="1" t="s">
        <v>152</v>
      </c>
      <c r="I6" s="1" t="s">
        <v>190</v>
      </c>
      <c r="J6" s="1" t="s">
        <v>30</v>
      </c>
      <c r="K6" s="1" t="s">
        <v>191</v>
      </c>
      <c r="L6" s="1" t="s">
        <v>191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192</v>
      </c>
      <c r="S6" s="1" t="s">
        <v>160</v>
      </c>
      <c r="T6" s="1" t="s">
        <v>161</v>
      </c>
      <c r="U6" s="1" t="s">
        <v>178</v>
      </c>
      <c r="V6" s="1" t="s">
        <v>163</v>
      </c>
    </row>
    <row r="7" s="1" customFormat="1" spans="1:22">
      <c r="A7" s="3">
        <v>999224300105225</v>
      </c>
      <c r="B7" s="1" t="s">
        <v>193</v>
      </c>
      <c r="C7" s="1" t="s">
        <v>194</v>
      </c>
      <c r="D7" s="1" t="s">
        <v>195</v>
      </c>
      <c r="E7" s="1" t="s">
        <v>196</v>
      </c>
      <c r="F7" s="1" t="s">
        <v>197</v>
      </c>
      <c r="G7" s="1" t="s">
        <v>164</v>
      </c>
      <c r="H7" s="1" t="s">
        <v>152</v>
      </c>
      <c r="I7" s="1" t="s">
        <v>198</v>
      </c>
      <c r="J7" s="1" t="s">
        <v>30</v>
      </c>
      <c r="K7" s="1" t="s">
        <v>199</v>
      </c>
      <c r="L7" s="1" t="s">
        <v>199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200</v>
      </c>
      <c r="S7" s="1" t="s">
        <v>160</v>
      </c>
      <c r="T7" s="1" t="s">
        <v>161</v>
      </c>
      <c r="U7" s="1" t="s">
        <v>178</v>
      </c>
      <c r="V7" s="1" t="s">
        <v>179</v>
      </c>
    </row>
    <row r="8" s="1" customFormat="1" spans="1:22">
      <c r="A8" s="3">
        <v>999224281393895</v>
      </c>
      <c r="B8" s="1" t="s">
        <v>201</v>
      </c>
      <c r="C8" s="1" t="s">
        <v>202</v>
      </c>
      <c r="D8" s="1" t="s">
        <v>203</v>
      </c>
      <c r="E8" s="1" t="s">
        <v>204</v>
      </c>
      <c r="F8" s="1" t="s">
        <v>205</v>
      </c>
      <c r="G8" s="1" t="s">
        <v>164</v>
      </c>
      <c r="H8" s="1" t="s">
        <v>152</v>
      </c>
      <c r="I8" s="1" t="s">
        <v>206</v>
      </c>
      <c r="J8" s="1" t="s">
        <v>30</v>
      </c>
      <c r="K8" s="1" t="s">
        <v>207</v>
      </c>
      <c r="L8" s="1" t="s">
        <v>207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208</v>
      </c>
      <c r="S8" s="1" t="s">
        <v>160</v>
      </c>
      <c r="T8" s="1" t="s">
        <v>161</v>
      </c>
      <c r="U8" s="1" t="s">
        <v>162</v>
      </c>
      <c r="V8" s="1" t="s">
        <v>163</v>
      </c>
    </row>
    <row r="9" s="1" customFormat="1" spans="1:22">
      <c r="A9" s="3">
        <v>999224180468106</v>
      </c>
      <c r="B9" s="1" t="s">
        <v>209</v>
      </c>
      <c r="C9" s="1" t="s">
        <v>210</v>
      </c>
      <c r="D9" s="1" t="s">
        <v>211</v>
      </c>
      <c r="E9" s="1" t="s">
        <v>212</v>
      </c>
      <c r="F9" s="1" t="s">
        <v>171</v>
      </c>
      <c r="G9" s="1" t="s">
        <v>164</v>
      </c>
      <c r="H9" s="1" t="s">
        <v>152</v>
      </c>
      <c r="I9" s="1" t="s">
        <v>213</v>
      </c>
      <c r="J9" s="1" t="s">
        <v>30</v>
      </c>
      <c r="K9" s="1" t="s">
        <v>214</v>
      </c>
      <c r="L9" s="1" t="s">
        <v>214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215</v>
      </c>
      <c r="S9" s="1" t="s">
        <v>160</v>
      </c>
      <c r="T9" s="1" t="s">
        <v>161</v>
      </c>
      <c r="U9" s="1" t="s">
        <v>178</v>
      </c>
      <c r="V9" s="1" t="s">
        <v>163</v>
      </c>
    </row>
    <row r="10" s="1" customFormat="1" spans="1:22">
      <c r="A10" s="3">
        <v>999224265740287</v>
      </c>
      <c r="B10" s="1" t="s">
        <v>201</v>
      </c>
      <c r="C10" s="1" t="s">
        <v>216</v>
      </c>
      <c r="D10" s="1" t="s">
        <v>217</v>
      </c>
      <c r="E10" s="1" t="s">
        <v>218</v>
      </c>
      <c r="F10" s="1" t="s">
        <v>147</v>
      </c>
      <c r="G10" s="1" t="s">
        <v>151</v>
      </c>
      <c r="H10" s="1" t="s">
        <v>152</v>
      </c>
      <c r="I10" s="1" t="s">
        <v>219</v>
      </c>
      <c r="J10" s="1" t="s">
        <v>30</v>
      </c>
      <c r="K10" s="1" t="s">
        <v>199</v>
      </c>
      <c r="L10" s="1" t="s">
        <v>199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158</v>
      </c>
      <c r="R10" s="1" t="s">
        <v>220</v>
      </c>
      <c r="S10" s="1" t="s">
        <v>160</v>
      </c>
      <c r="T10" s="1" t="s">
        <v>161</v>
      </c>
      <c r="U10" s="1" t="s">
        <v>178</v>
      </c>
      <c r="V10" s="1" t="s">
        <v>179</v>
      </c>
    </row>
    <row r="11" s="1" customFormat="1" spans="1:22">
      <c r="A11" s="3">
        <v>999224094818640</v>
      </c>
      <c r="B11" s="1" t="s">
        <v>221</v>
      </c>
      <c r="C11" s="1" t="s">
        <v>222</v>
      </c>
      <c r="D11" s="1" t="s">
        <v>223</v>
      </c>
      <c r="E11" s="1" t="s">
        <v>224</v>
      </c>
      <c r="F11" s="1" t="s">
        <v>197</v>
      </c>
      <c r="G11" s="1" t="s">
        <v>164</v>
      </c>
      <c r="H11" s="1" t="s">
        <v>152</v>
      </c>
      <c r="I11" s="1" t="s">
        <v>225</v>
      </c>
      <c r="J11" s="1" t="s">
        <v>30</v>
      </c>
      <c r="K11" s="1" t="s">
        <v>226</v>
      </c>
      <c r="L11" s="1" t="s">
        <v>226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158</v>
      </c>
      <c r="R11" s="1" t="s">
        <v>227</v>
      </c>
      <c r="S11" s="1" t="s">
        <v>160</v>
      </c>
      <c r="T11" s="1" t="s">
        <v>161</v>
      </c>
      <c r="U11" s="1" t="s">
        <v>178</v>
      </c>
      <c r="V11" s="1" t="s">
        <v>179</v>
      </c>
    </row>
    <row r="12" s="1" customFormat="1" spans="1:22">
      <c r="A12" s="3">
        <v>999223698555484</v>
      </c>
      <c r="B12" s="1" t="s">
        <v>228</v>
      </c>
      <c r="C12" s="1" t="s">
        <v>229</v>
      </c>
      <c r="D12" s="1" t="s">
        <v>211</v>
      </c>
      <c r="E12" s="1" t="s">
        <v>230</v>
      </c>
      <c r="F12" s="1" t="s">
        <v>171</v>
      </c>
      <c r="G12" s="1" t="s">
        <v>151</v>
      </c>
      <c r="H12" s="1" t="s">
        <v>152</v>
      </c>
      <c r="I12" s="1" t="s">
        <v>231</v>
      </c>
      <c r="J12" s="1" t="s">
        <v>30</v>
      </c>
      <c r="K12" s="1" t="s">
        <v>232</v>
      </c>
      <c r="L12" s="1" t="s">
        <v>232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158</v>
      </c>
      <c r="R12" s="1" t="s">
        <v>233</v>
      </c>
      <c r="S12" s="1" t="s">
        <v>160</v>
      </c>
      <c r="T12" s="1" t="s">
        <v>161</v>
      </c>
      <c r="U12" s="1" t="s">
        <v>178</v>
      </c>
      <c r="V12" s="1" t="s">
        <v>163</v>
      </c>
    </row>
    <row r="13" s="1" customFormat="1" spans="1:22">
      <c r="A13" s="3">
        <v>999223533123575</v>
      </c>
      <c r="B13" s="1" t="s">
        <v>234</v>
      </c>
      <c r="C13" s="1" t="s">
        <v>235</v>
      </c>
      <c r="D13" s="1" t="s">
        <v>236</v>
      </c>
      <c r="E13" s="1" t="s">
        <v>237</v>
      </c>
      <c r="F13" s="1" t="s">
        <v>171</v>
      </c>
      <c r="G13" s="1" t="s">
        <v>147</v>
      </c>
      <c r="H13" s="1" t="s">
        <v>152</v>
      </c>
      <c r="I13" s="1" t="s">
        <v>238</v>
      </c>
      <c r="J13" s="1" t="s">
        <v>30</v>
      </c>
      <c r="K13" s="1" t="s">
        <v>239</v>
      </c>
      <c r="L13" s="1" t="s">
        <v>239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158</v>
      </c>
      <c r="R13" s="1" t="s">
        <v>240</v>
      </c>
      <c r="S13" s="1" t="s">
        <v>160</v>
      </c>
      <c r="T13" s="1" t="s">
        <v>161</v>
      </c>
      <c r="U13" s="1" t="s">
        <v>178</v>
      </c>
      <c r="V13" s="1" t="s">
        <v>163</v>
      </c>
    </row>
    <row r="14" s="1" customFormat="1" spans="1:22">
      <c r="A14" s="1" t="s">
        <v>241</v>
      </c>
      <c r="B14" s="1" t="s">
        <v>242</v>
      </c>
      <c r="C14" s="1" t="s">
        <v>243</v>
      </c>
      <c r="D14" s="1" t="s">
        <v>223</v>
      </c>
      <c r="E14" s="1" t="s">
        <v>224</v>
      </c>
      <c r="F14" s="1" t="s">
        <v>197</v>
      </c>
      <c r="G14" s="1" t="s">
        <v>164</v>
      </c>
      <c r="H14" s="1" t="s">
        <v>152</v>
      </c>
      <c r="I14" s="1" t="s">
        <v>156</v>
      </c>
      <c r="J14" s="1" t="s">
        <v>244</v>
      </c>
      <c r="K14" s="1" t="s">
        <v>156</v>
      </c>
      <c r="L14" s="1" t="s">
        <v>156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158</v>
      </c>
      <c r="R14" s="1" t="s">
        <v>245</v>
      </c>
      <c r="S14" s="1" t="s">
        <v>160</v>
      </c>
      <c r="T14" s="1" t="s">
        <v>161</v>
      </c>
      <c r="U14" s="1" t="s">
        <v>178</v>
      </c>
      <c r="V14" s="1" t="s">
        <v>179</v>
      </c>
    </row>
    <row r="15" s="1" customFormat="1" spans="1:22">
      <c r="A15" s="3">
        <v>999224270388101</v>
      </c>
      <c r="B15" s="1" t="s">
        <v>201</v>
      </c>
      <c r="C15" s="1" t="s">
        <v>246</v>
      </c>
      <c r="D15" s="1" t="s">
        <v>247</v>
      </c>
      <c r="E15" s="1" t="s">
        <v>248</v>
      </c>
      <c r="F15" s="1" t="s">
        <v>197</v>
      </c>
      <c r="G15" s="1" t="s">
        <v>164</v>
      </c>
      <c r="H15" s="1" t="s">
        <v>152</v>
      </c>
      <c r="I15" s="1" t="s">
        <v>249</v>
      </c>
      <c r="J15" s="1" t="s">
        <v>30</v>
      </c>
      <c r="K15" s="1" t="s">
        <v>250</v>
      </c>
      <c r="L15" s="1" t="s">
        <v>250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158</v>
      </c>
      <c r="R15" s="1" t="s">
        <v>251</v>
      </c>
      <c r="S15" s="1" t="s">
        <v>160</v>
      </c>
      <c r="T15" s="1" t="s">
        <v>161</v>
      </c>
      <c r="U15" s="1" t="s">
        <v>162</v>
      </c>
      <c r="V15" s="1" t="s">
        <v>163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2023-05-29T01:15:14Z</dcterms:created>
  <dcterms:modified xsi:type="dcterms:W3CDTF">2023-05-29T01:32:49Z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23FAF4B25BE84B7F91E17625CB1F848E_12</vt:lpwstr>
  </property>
</Properties>
</file>