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对账!$A$1:$X$8</definedName>
  </definedNames>
  <calcPr calcId="144525"/>
</workbook>
</file>

<file path=xl/sharedStrings.xml><?xml version="1.0" encoding="utf-8"?>
<sst xmlns="http://schemas.openxmlformats.org/spreadsheetml/2006/main" count="288" uniqueCount="159">
  <si>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</si>
  <si>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</si>
  <si>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</si>
  <si>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</si>
  <si>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</si>
  <si>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</si>
  <si>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</si>
  <si>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</si>
  <si>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</si>
  <si>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</si>
  <si>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</si>
  <si>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</si>
  <si>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</si>
  <si>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</si>
  <si>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</si>
  <si>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</si>
  <si>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</si>
  <si>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</si>
  <si>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</si>
  <si>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</si>
  <si>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</si>
  <si>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</si>
  <si>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</si>
  <si>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</si>
  <si>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</si>
  <si>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999222853760311	</t>
  </si>
  <si>
    <t>Ctrip</t>
  </si>
  <si>
    <t>正常</t>
  </si>
  <si>
    <t>[云顶高原]云顶世界 - 第一大酒店(Resorts World Genting - First World Hotel)(43877572)</t>
  </si>
  <si>
    <t>三人房&lt;2人入住&gt;&lt;不退款&gt;</t>
  </si>
  <si>
    <t>USD</t>
  </si>
  <si>
    <t>KHOR/KOK LIM,LIM/YEU PING</t>
  </si>
  <si>
    <t>CA5326230531USD</t>
  </si>
  <si>
    <t>未提现</t>
  </si>
  <si>
    <t>携程开票</t>
  </si>
  <si>
    <t xml:space="preserve">3052559	</t>
  </si>
  <si>
    <t xml:space="preserve">1461234062	</t>
  </si>
  <si>
    <t xml:space="preserve">999223647020207	</t>
  </si>
  <si>
    <t>[首尔]三井酒店(Hotel Samjung)(37236514)</t>
  </si>
  <si>
    <t>标准双床房&lt;2人入住&gt;&lt;不退款&gt;</t>
  </si>
  <si>
    <t>CHO/SEYOUNG</t>
  </si>
  <si>
    <t xml:space="preserve">3228463	</t>
  </si>
  <si>
    <t xml:space="preserve">23040648	</t>
  </si>
  <si>
    <t xml:space="preserve">999223814494121	</t>
  </si>
  <si>
    <t>[曼谷]曼谷林布兰套房酒店(Rembrandt Hotel and Suites Bangkok)(44800781)</t>
  </si>
  <si>
    <t>高级房&lt;1&gt;&lt;2人入住&gt;&lt;不退款&gt;</t>
  </si>
  <si>
    <t>JANATI RAD/EFAT,JALALZADE/DELARAM</t>
  </si>
  <si>
    <t xml:space="preserve">3279311	</t>
  </si>
  <si>
    <t xml:space="preserve">123445506-7	</t>
  </si>
  <si>
    <t xml:space="preserve">999224333581846	</t>
  </si>
  <si>
    <t>[普吉岛]普吉岛奈阳海滩水疗度假村(Nai Yang Beach Resort and Spa)(39050450)</t>
  </si>
  <si>
    <t>热带豪华房&lt;2人入住&gt;&lt;不退款&gt;</t>
  </si>
  <si>
    <t>Intasien/Chanida,Intasien/Chanida,Intasien/Chanida,Intasien/Chanida</t>
  </si>
  <si>
    <t xml:space="preserve">3403097	</t>
  </si>
  <si>
    <t xml:space="preserve">-13030465	</t>
  </si>
  <si>
    <t xml:space="preserve">999224412034654	</t>
  </si>
  <si>
    <t>[曼谷]UHG特昂格罗酒店(The Residence on Thonglor by Uhg)(37224033)</t>
  </si>
  <si>
    <t>豪华工作室客房&lt;2人入住&gt;&lt;不退款&gt;</t>
  </si>
  <si>
    <t>TABONCHAI/PANITSARA</t>
  </si>
  <si>
    <t xml:space="preserve">3421398	</t>
  </si>
  <si>
    <t xml:space="preserve">-15771243	</t>
  </si>
  <si>
    <t xml:space="preserve">999224412458714	</t>
  </si>
  <si>
    <t>[普吉岛]普吉岛班德拉海滩度假村 - SHA Extra Plus 认证(Bandara Phuket Beach Resort - Sha Extra Plus)(37224263)</t>
  </si>
  <si>
    <t>豪华双人床或2单人床房&lt;2人入住&gt;&lt;不退款&gt;</t>
  </si>
  <si>
    <t>Kaewsangaun/Nanthanit,Kaewsangaun/Nanthanit</t>
  </si>
  <si>
    <t xml:space="preserve">3421592	</t>
  </si>
  <si>
    <t xml:space="preserve">-16017535	</t>
  </si>
  <si>
    <t xml:space="preserve">999224429976619	</t>
  </si>
  <si>
    <t>[曼谷]隆齐格兰德中心点酒店(Grande Centre Point Hotel Ploenchit)(37207258)</t>
  </si>
  <si>
    <t>高级阳台双床房&lt;2人入住&gt;&lt;不退款&gt;</t>
  </si>
  <si>
    <t>Q ME/SAID</t>
  </si>
  <si>
    <t xml:space="preserve">3425897	</t>
  </si>
  <si>
    <t xml:space="preserve">210203	</t>
  </si>
  <si>
    <t>,</t>
  </si>
  <si>
    <t xml:space="preserve">  USD 602</t>
  </si>
  <si>
    <t>A230531102820911</t>
  </si>
  <si>
    <t>A230531102934911</t>
  </si>
  <si>
    <t>USD / HKD 当前参考汇率: 7.83324</t>
  </si>
  <si>
    <t>总计：602 USD/
4715.61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</si>
  <si>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</si>
  <si>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</si>
  <si>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</si>
  <si>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</si>
  <si>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</si>
  <si>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</si>
  <si>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</si>
  <si>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</si>
  <si>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</si>
  <si>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</si>
  <si>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</si>
  <si>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</si>
  <si>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</si>
  <si>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</si>
  <si>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</si>
  <si>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</si>
  <si>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</si>
  <si>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</si>
  <si>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</si>
  <si>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2023-05-27</t>
  </si>
  <si>
    <t>3425897</t>
  </si>
  <si>
    <t>曼谷奔齐中心大酒店</t>
  </si>
  <si>
    <t>Q ME SAID</t>
  </si>
  <si>
    <t>2023-05-28</t>
  </si>
  <si>
    <t>退房日周结</t>
  </si>
  <si>
    <t>581.80</t>
  </si>
  <si>
    <t>82.00</t>
  </si>
  <si>
    <t>0</t>
  </si>
  <si>
    <t>0.00</t>
  </si>
  <si>
    <t>携程盛景国际直连</t>
  </si>
  <si>
    <t>01.010677</t>
  </si>
  <si>
    <t>2023-05-27 10:28:12</t>
  </si>
  <si>
    <t>否</t>
  </si>
  <si>
    <t>汇智国际旅游发展有限公司</t>
  </si>
  <si>
    <t>直采</t>
  </si>
  <si>
    <t>泰国</t>
  </si>
  <si>
    <t>2023-05-26</t>
  </si>
  <si>
    <t>3421592</t>
  </si>
  <si>
    <t>普吉班德拉海滩度假酒店(SHA Extra Plus)</t>
  </si>
  <si>
    <t>Kaewsangaun Nanthanit,Kaewsangaun Nanthanit</t>
  </si>
  <si>
    <t>219.95</t>
  </si>
  <si>
    <t>31.00</t>
  </si>
  <si>
    <t>2023-05-26 08:10:05</t>
  </si>
  <si>
    <t>直连</t>
  </si>
  <si>
    <t>3421398</t>
  </si>
  <si>
    <t>曼谷通罗UHG酒店</t>
  </si>
  <si>
    <t>TABONCHAI PANITSARA</t>
  </si>
  <si>
    <t>382.13</t>
  </si>
  <si>
    <t>54.00</t>
  </si>
  <si>
    <t>2023-05-26 00:20:26</t>
  </si>
  <si>
    <t>2023-05-21</t>
  </si>
  <si>
    <t>3403097</t>
  </si>
  <si>
    <t>普吉岛奈阳海滩水疗度假村(SHA Plus+)</t>
  </si>
  <si>
    <t>Intasien Chanida,Intasien Chanida,Intasien Chanida,Intasien Chanida</t>
  </si>
  <si>
    <t>520.26</t>
  </si>
  <si>
    <t>74.00</t>
  </si>
  <si>
    <t>2023-05-21 19:37:06</t>
  </si>
  <si>
    <t>2023-04-23</t>
  </si>
  <si>
    <t>3279311</t>
  </si>
  <si>
    <t>曼谷瑞博朗得酒店</t>
  </si>
  <si>
    <t>JANATI RAD EFAT,JALALZADE DELARAM</t>
  </si>
  <si>
    <t>1464.75</t>
  </si>
  <si>
    <t>212.00</t>
  </si>
  <si>
    <t>2023-04-24 13:08:07</t>
  </si>
  <si>
    <t>2023-04-14</t>
  </si>
  <si>
    <t>3228463</t>
  </si>
  <si>
    <t>首尔三井酒店</t>
  </si>
  <si>
    <t>CHO SEYOUNG</t>
  </si>
  <si>
    <t>695.60</t>
  </si>
  <si>
    <t>101.00</t>
  </si>
  <si>
    <t>2023-04-15 11:57:12</t>
  </si>
  <si>
    <t>韩国</t>
  </si>
  <si>
    <t>2023-02-21</t>
  </si>
  <si>
    <t>3052559</t>
  </si>
  <si>
    <t>云顶世界 - 第一大酒店</t>
  </si>
  <si>
    <t>KHOR KOK LIM,LIM YEU PING</t>
  </si>
  <si>
    <t>329.72</t>
  </si>
  <si>
    <t>48.00</t>
  </si>
  <si>
    <t>2023-02-21 19:35:39</t>
  </si>
  <si>
    <t>马来西亚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</si>
</sst>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13</xdr:col>
      <xdr:colOff>76200</xdr:colOff>
      <xdr:row>43</xdr:row>
      <xdr:rowOff>22860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377440"/>
          <a:ext cx="9296400" cy="49606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"/>
  <sheetViews>
    <sheetView workbookViewId="0">
      <selection activeCell="A1" sqref="$A1:$XFD1048576"/>
    </sheetView>
  </sheetViews>
  <sheetFormatPr defaultColWidth="10" defaultRowHeight="14.4" outlineLevelRow="7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45073</v>
      </c>
      <c r="G2" s="6">
        <v>45074</v>
      </c>
      <c r="H2" s="4">
        <v>1</v>
      </c>
      <c r="I2" s="4">
        <v>1</v>
      </c>
      <c r="J2" s="4">
        <v>1</v>
      </c>
      <c r="K2" s="4" t="s">
        <v>30</v>
      </c>
      <c r="L2" s="4">
        <v>48</v>
      </c>
      <c r="M2" s="4">
        <v>48</v>
      </c>
      <c r="N2" s="4" t="s">
        <v>31</v>
      </c>
      <c r="O2" s="4" t="s">
        <v>32</v>
      </c>
      <c r="P2" s="4" t="s">
        <v>33</v>
      </c>
      <c r="Q2" s="4">
        <v>0</v>
      </c>
      <c r="R2" s="7">
        <v>44978</v>
      </c>
      <c r="S2" s="6">
        <v>45077</v>
      </c>
      <c r="T2" s="4" t="s">
        <v>34</v>
      </c>
      <c r="U2" s="4">
        <v>48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45073</v>
      </c>
      <c r="G3" s="6">
        <v>45074</v>
      </c>
      <c r="H3" s="4">
        <v>1</v>
      </c>
      <c r="I3" s="4">
        <v>1</v>
      </c>
      <c r="J3" s="4">
        <v>1</v>
      </c>
      <c r="K3" s="4" t="s">
        <v>30</v>
      </c>
      <c r="L3" s="4">
        <v>101</v>
      </c>
      <c r="M3" s="4">
        <v>101</v>
      </c>
      <c r="N3" s="4" t="s">
        <v>40</v>
      </c>
      <c r="O3" s="4" t="s">
        <v>32</v>
      </c>
      <c r="P3" s="4" t="s">
        <v>33</v>
      </c>
      <c r="Q3" s="4">
        <v>0</v>
      </c>
      <c r="R3" s="7">
        <v>45030</v>
      </c>
      <c r="S3" s="6">
        <v>45077</v>
      </c>
      <c r="T3" s="4" t="s">
        <v>34</v>
      </c>
      <c r="U3" s="4">
        <v>101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45072</v>
      </c>
      <c r="G4" s="6">
        <v>45074</v>
      </c>
      <c r="H4" s="4">
        <v>2</v>
      </c>
      <c r="I4" s="4">
        <v>2</v>
      </c>
      <c r="J4" s="4">
        <v>4</v>
      </c>
      <c r="K4" s="4" t="s">
        <v>30</v>
      </c>
      <c r="L4" s="4">
        <v>212</v>
      </c>
      <c r="M4" s="4">
        <v>212</v>
      </c>
      <c r="N4" s="4" t="s">
        <v>46</v>
      </c>
      <c r="O4" s="4" t="s">
        <v>32</v>
      </c>
      <c r="P4" s="4" t="s">
        <v>33</v>
      </c>
      <c r="Q4" s="4">
        <v>0</v>
      </c>
      <c r="R4" s="7">
        <v>45039</v>
      </c>
      <c r="S4" s="6">
        <v>45077</v>
      </c>
      <c r="T4" s="4" t="s">
        <v>34</v>
      </c>
      <c r="U4" s="4">
        <v>212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6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45073</v>
      </c>
      <c r="G5" s="6">
        <v>45074</v>
      </c>
      <c r="H5" s="4">
        <v>2</v>
      </c>
      <c r="I5" s="4">
        <v>1</v>
      </c>
      <c r="J5" s="4">
        <v>2</v>
      </c>
      <c r="K5" s="4" t="s">
        <v>30</v>
      </c>
      <c r="L5" s="4">
        <v>74</v>
      </c>
      <c r="M5" s="4">
        <v>74</v>
      </c>
      <c r="N5" s="4" t="s">
        <v>52</v>
      </c>
      <c r="O5" s="4" t="s">
        <v>32</v>
      </c>
      <c r="P5" s="4" t="s">
        <v>33</v>
      </c>
      <c r="Q5" s="4">
        <v>0</v>
      </c>
      <c r="R5" s="7">
        <v>45067</v>
      </c>
      <c r="S5" s="6">
        <v>45077</v>
      </c>
      <c r="T5" s="4" t="s">
        <v>34</v>
      </c>
      <c r="U5" s="4">
        <v>74</v>
      </c>
      <c r="V5" s="4">
        <v>0</v>
      </c>
      <c r="W5" s="4">
        <v>0</v>
      </c>
      <c r="X5" s="4" t="s">
        <v>53</v>
      </c>
      <c r="Y5" s="4">
        <v>-13030464</v>
      </c>
      <c r="Z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45073</v>
      </c>
      <c r="G6" s="6">
        <v>45074</v>
      </c>
      <c r="H6" s="4">
        <v>1</v>
      </c>
      <c r="I6" s="4">
        <v>1</v>
      </c>
      <c r="J6" s="4">
        <v>1</v>
      </c>
      <c r="K6" s="4" t="s">
        <v>30</v>
      </c>
      <c r="L6" s="4">
        <v>54</v>
      </c>
      <c r="M6" s="4">
        <v>54</v>
      </c>
      <c r="N6" s="4" t="s">
        <v>58</v>
      </c>
      <c r="O6" s="4" t="s">
        <v>32</v>
      </c>
      <c r="P6" s="4" t="s">
        <v>33</v>
      </c>
      <c r="Q6" s="4">
        <v>0</v>
      </c>
      <c r="R6" s="7">
        <v>45072</v>
      </c>
      <c r="S6" s="6">
        <v>45077</v>
      </c>
      <c r="T6" s="4" t="s">
        <v>34</v>
      </c>
      <c r="U6" s="4">
        <v>54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45073</v>
      </c>
      <c r="G7" s="6">
        <v>45074</v>
      </c>
      <c r="H7" s="4">
        <v>1</v>
      </c>
      <c r="I7" s="4">
        <v>1</v>
      </c>
      <c r="J7" s="4">
        <v>1</v>
      </c>
      <c r="K7" s="4" t="s">
        <v>30</v>
      </c>
      <c r="L7" s="4">
        <v>31</v>
      </c>
      <c r="M7" s="4">
        <v>31</v>
      </c>
      <c r="N7" s="4" t="s">
        <v>64</v>
      </c>
      <c r="O7" s="4" t="s">
        <v>32</v>
      </c>
      <c r="P7" s="4" t="s">
        <v>33</v>
      </c>
      <c r="Q7" s="4">
        <v>0</v>
      </c>
      <c r="R7" s="7">
        <v>45072</v>
      </c>
      <c r="S7" s="6">
        <v>45077</v>
      </c>
      <c r="T7" s="4" t="s">
        <v>34</v>
      </c>
      <c r="U7" s="4">
        <v>31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45073</v>
      </c>
      <c r="G8" s="6">
        <v>45074</v>
      </c>
      <c r="H8" s="4">
        <v>1</v>
      </c>
      <c r="I8" s="4">
        <v>1</v>
      </c>
      <c r="J8" s="4">
        <v>1</v>
      </c>
      <c r="K8" s="4" t="s">
        <v>30</v>
      </c>
      <c r="L8" s="4">
        <v>82</v>
      </c>
      <c r="M8" s="4">
        <v>82</v>
      </c>
      <c r="N8" s="4" t="s">
        <v>70</v>
      </c>
      <c r="O8" s="4" t="s">
        <v>32</v>
      </c>
      <c r="P8" s="4" t="s">
        <v>33</v>
      </c>
      <c r="Q8" s="4">
        <v>0</v>
      </c>
      <c r="R8" s="7">
        <v>45073</v>
      </c>
      <c r="S8" s="6">
        <v>45077</v>
      </c>
      <c r="T8" s="4" t="s">
        <v>34</v>
      </c>
      <c r="U8" s="4">
        <v>82</v>
      </c>
      <c r="V8" s="4">
        <v>0</v>
      </c>
      <c r="W8" s="4">
        <v>0</v>
      </c>
      <c r="X8" s="4" t="s">
        <v>71</v>
      </c>
      <c r="Y8" s="4" t="s">
        <v>72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5"/>
  <sheetViews>
    <sheetView tabSelected="1" workbookViewId="0">
      <selection activeCell="A12" sqref="A12:C15"/>
    </sheetView>
  </sheetViews>
  <sheetFormatPr defaultColWidth="10" defaultRowHeight="14.4"/>
  <cols>
    <col min="1" max="1" width="12.8888888888889" style="4"/>
    <col min="2" max="3" width="10.7777777777778" style="4"/>
    <col min="4" max="16362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73</v>
      </c>
    </row>
    <row r="2" s="4" customFormat="1" spans="1:9">
      <c r="A2" s="5">
        <v>999222853760311</v>
      </c>
      <c r="B2" s="6">
        <v>45073</v>
      </c>
      <c r="C2" s="6">
        <v>45074</v>
      </c>
      <c r="D2" s="4">
        <v>48</v>
      </c>
      <c r="E2" s="4" t="str">
        <f>VLOOKUP(A2,HOP!A:L,12,0)</f>
        <v>48.00</v>
      </c>
      <c r="F2" s="4" t="str">
        <f>VLOOKUP(A2,HOP!A:C,3,0)</f>
        <v>3052559</v>
      </c>
      <c r="G2" s="4">
        <f>D2-E2</f>
        <v>0</v>
      </c>
      <c r="H2" s="4" t="str">
        <f>$H$1&amp;F2</f>
        <v>,3052559</v>
      </c>
      <c r="I2" s="4" t="str">
        <f>VLOOKUP(A2,HOP!A:U,21,0)</f>
        <v>直连</v>
      </c>
    </row>
    <row r="3" s="4" customFormat="1" hidden="1" spans="1:9">
      <c r="A3" s="5">
        <v>999223647020207</v>
      </c>
      <c r="B3" s="6">
        <v>45073</v>
      </c>
      <c r="C3" s="6">
        <v>45074</v>
      </c>
      <c r="D3" s="4">
        <v>101</v>
      </c>
      <c r="E3" s="4" t="str">
        <f>VLOOKUP(A3,HOP!A:L,12,0)</f>
        <v>101.00</v>
      </c>
      <c r="F3" s="4" t="str">
        <f>VLOOKUP(A3,HOP!A:C,3,0)</f>
        <v>3228463</v>
      </c>
      <c r="G3" s="4">
        <f t="shared" ref="G3:G8" si="0">D3-E3</f>
        <v>0</v>
      </c>
      <c r="H3" s="4" t="str">
        <f t="shared" ref="H3:H8" si="1">$H$1&amp;F3</f>
        <v>,3228463</v>
      </c>
      <c r="I3" s="4" t="str">
        <f>VLOOKUP(A3,HOP!A:U,21,0)</f>
        <v>直采</v>
      </c>
    </row>
    <row r="4" s="4" customFormat="1" hidden="1" spans="1:9">
      <c r="A4" s="5">
        <v>999223814494121</v>
      </c>
      <c r="B4" s="6">
        <v>45072</v>
      </c>
      <c r="C4" s="6">
        <v>45074</v>
      </c>
      <c r="D4" s="4">
        <v>212</v>
      </c>
      <c r="E4" s="4" t="str">
        <f>VLOOKUP(A4,HOP!A:L,12,0)</f>
        <v>212.00</v>
      </c>
      <c r="F4" s="4" t="str">
        <f>VLOOKUP(A4,HOP!A:C,3,0)</f>
        <v>3279311</v>
      </c>
      <c r="G4" s="4">
        <f t="shared" si="0"/>
        <v>0</v>
      </c>
      <c r="H4" s="4" t="str">
        <f t="shared" si="1"/>
        <v>,3279311</v>
      </c>
      <c r="I4" s="4" t="str">
        <f>VLOOKUP(A4,HOP!A:U,21,0)</f>
        <v>直采</v>
      </c>
    </row>
    <row r="5" s="4" customFormat="1" spans="1:9">
      <c r="A5" s="5">
        <v>999224333581846</v>
      </c>
      <c r="B5" s="6">
        <v>45073</v>
      </c>
      <c r="C5" s="6">
        <v>45074</v>
      </c>
      <c r="D5" s="4">
        <v>74</v>
      </c>
      <c r="E5" s="4" t="str">
        <f>VLOOKUP(A5,HOP!A:L,12,0)</f>
        <v>74.00</v>
      </c>
      <c r="F5" s="4" t="str">
        <f>VLOOKUP(A5,HOP!A:C,3,0)</f>
        <v>3403097</v>
      </c>
      <c r="G5" s="4">
        <f t="shared" si="0"/>
        <v>0</v>
      </c>
      <c r="H5" s="4" t="str">
        <f t="shared" si="1"/>
        <v>,3403097</v>
      </c>
      <c r="I5" s="4" t="str">
        <f>VLOOKUP(A5,HOP!A:U,21,0)</f>
        <v>直连</v>
      </c>
    </row>
    <row r="6" s="4" customFormat="1" spans="1:9">
      <c r="A6" s="5">
        <v>999224412034654</v>
      </c>
      <c r="B6" s="6">
        <v>45073</v>
      </c>
      <c r="C6" s="6">
        <v>45074</v>
      </c>
      <c r="D6" s="4">
        <v>54</v>
      </c>
      <c r="E6" s="4" t="str">
        <f>VLOOKUP(A6,HOP!A:L,12,0)</f>
        <v>54.00</v>
      </c>
      <c r="F6" s="4" t="str">
        <f>VLOOKUP(A6,HOP!A:C,3,0)</f>
        <v>3421398</v>
      </c>
      <c r="G6" s="4">
        <f t="shared" si="0"/>
        <v>0</v>
      </c>
      <c r="H6" s="4" t="str">
        <f t="shared" si="1"/>
        <v>,3421398</v>
      </c>
      <c r="I6" s="4" t="str">
        <f>VLOOKUP(A6,HOP!A:U,21,0)</f>
        <v>直连</v>
      </c>
    </row>
    <row r="7" s="4" customFormat="1" spans="1:9">
      <c r="A7" s="5">
        <v>999224412458714</v>
      </c>
      <c r="B7" s="6">
        <v>45073</v>
      </c>
      <c r="C7" s="6">
        <v>45074</v>
      </c>
      <c r="D7" s="4">
        <v>31</v>
      </c>
      <c r="E7" s="4" t="str">
        <f>VLOOKUP(A7,HOP!A:L,12,0)</f>
        <v>31.00</v>
      </c>
      <c r="F7" s="4" t="str">
        <f>VLOOKUP(A7,HOP!A:C,3,0)</f>
        <v>3421592</v>
      </c>
      <c r="G7" s="4">
        <f t="shared" si="0"/>
        <v>0</v>
      </c>
      <c r="H7" s="4" t="str">
        <f t="shared" si="1"/>
        <v>,3421592</v>
      </c>
      <c r="I7" s="4" t="str">
        <f>VLOOKUP(A7,HOP!A:U,21,0)</f>
        <v>直连</v>
      </c>
    </row>
    <row r="8" s="4" customFormat="1" hidden="1" spans="1:9">
      <c r="A8" s="5">
        <v>999224429976619</v>
      </c>
      <c r="B8" s="6">
        <v>45073</v>
      </c>
      <c r="C8" s="6">
        <v>45074</v>
      </c>
      <c r="D8" s="4">
        <v>82</v>
      </c>
      <c r="E8" s="4" t="str">
        <f>VLOOKUP(A8,HOP!A:L,12,0)</f>
        <v>82.00</v>
      </c>
      <c r="F8" s="4" t="str">
        <f>VLOOKUP(A8,HOP!A:C,3,0)</f>
        <v>3425897</v>
      </c>
      <c r="G8" s="4">
        <f t="shared" si="0"/>
        <v>0</v>
      </c>
      <c r="H8" s="4" t="str">
        <f t="shared" si="1"/>
        <v>,3425897</v>
      </c>
      <c r="I8" s="4" t="str">
        <f>VLOOKUP(A8,HOP!A:U,21,0)</f>
        <v>直采</v>
      </c>
    </row>
    <row r="10" spans="4:4">
      <c r="D10" s="4">
        <f>SUM(D2:D9)</f>
        <v>602</v>
      </c>
    </row>
    <row r="11" spans="4:4">
      <c r="D11" s="4" t="s">
        <v>74</v>
      </c>
    </row>
    <row r="12" spans="1:3">
      <c r="A12" s="4" t="s">
        <v>75</v>
      </c>
      <c r="B12" s="4">
        <v>395</v>
      </c>
      <c r="C12" s="4">
        <v>3094.13</v>
      </c>
    </row>
    <row r="13" spans="1:3">
      <c r="A13" s="4" t="s">
        <v>76</v>
      </c>
      <c r="B13" s="4">
        <v>207</v>
      </c>
      <c r="C13" s="4">
        <v>1621.48</v>
      </c>
    </row>
    <row r="14" spans="1:3">
      <c r="A14" s="4" t="s">
        <v>77</v>
      </c>
      <c r="B14" s="4">
        <f>SUBTOTAL(9,B12:B13)</f>
        <v>602</v>
      </c>
      <c r="C14" s="4">
        <f>SUBTOTAL(9,C12:C13)</f>
        <v>4715.61</v>
      </c>
    </row>
    <row r="15" spans="1:1">
      <c r="A15" s="4" t="s">
        <v>78</v>
      </c>
    </row>
  </sheetData>
  <autoFilter ref="A1:X8">
    <filterColumn colId="8">
      <filters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A2" sqref="A2:A1048576"/>
    </sheetView>
  </sheetViews>
  <sheetFormatPr defaultColWidth="8.88888888888889" defaultRowHeight="13.2" outlineLevelRow="7"/>
  <cols>
    <col min="1" max="1" width="12.8888888888889" style="1"/>
    <col min="2" max="16383" width="8.88888888888889" style="1"/>
  </cols>
  <sheetData>
    <row r="1" s="1" customFormat="1" spans="1:22">
      <c r="A1" s="2" t="s">
        <v>79</v>
      </c>
      <c r="B1" s="2" t="s">
        <v>80</v>
      </c>
      <c r="C1" s="2" t="s">
        <v>81</v>
      </c>
      <c r="D1" s="2" t="s">
        <v>82</v>
      </c>
      <c r="E1" s="2" t="s">
        <v>13</v>
      </c>
      <c r="F1" s="2" t="s">
        <v>5</v>
      </c>
      <c r="G1" s="2" t="s">
        <v>6</v>
      </c>
      <c r="H1" s="2" t="s">
        <v>83</v>
      </c>
      <c r="I1" s="2" t="s">
        <v>84</v>
      </c>
      <c r="J1" s="2" t="s">
        <v>85</v>
      </c>
      <c r="K1" s="2" t="s">
        <v>86</v>
      </c>
      <c r="L1" s="2" t="s">
        <v>87</v>
      </c>
      <c r="M1" s="2" t="s">
        <v>88</v>
      </c>
      <c r="N1" s="2" t="s">
        <v>89</v>
      </c>
      <c r="O1" s="2" t="s">
        <v>90</v>
      </c>
      <c r="P1" s="2" t="s">
        <v>91</v>
      </c>
      <c r="Q1" s="2" t="s">
        <v>92</v>
      </c>
      <c r="R1" s="2" t="s">
        <v>93</v>
      </c>
      <c r="S1" s="2" t="s">
        <v>94</v>
      </c>
      <c r="T1" s="2" t="s">
        <v>95</v>
      </c>
      <c r="U1" s="2" t="s">
        <v>96</v>
      </c>
      <c r="V1" s="2" t="s">
        <v>97</v>
      </c>
    </row>
    <row r="2" s="1" customFormat="1" spans="1:22">
      <c r="A2" s="3">
        <v>999224429976619</v>
      </c>
      <c r="B2" s="1" t="s">
        <v>98</v>
      </c>
      <c r="C2" s="1" t="s">
        <v>99</v>
      </c>
      <c r="D2" s="1" t="s">
        <v>100</v>
      </c>
      <c r="E2" s="1" t="s">
        <v>101</v>
      </c>
      <c r="F2" s="1" t="s">
        <v>98</v>
      </c>
      <c r="G2" s="1" t="s">
        <v>102</v>
      </c>
      <c r="H2" s="1" t="s">
        <v>103</v>
      </c>
      <c r="I2" s="1" t="s">
        <v>104</v>
      </c>
      <c r="J2" s="1" t="s">
        <v>30</v>
      </c>
      <c r="K2" s="1" t="s">
        <v>105</v>
      </c>
      <c r="L2" s="1" t="s">
        <v>105</v>
      </c>
      <c r="M2" s="1" t="s">
        <v>106</v>
      </c>
      <c r="N2" s="1" t="s">
        <v>106</v>
      </c>
      <c r="O2" s="1" t="s">
        <v>107</v>
      </c>
      <c r="P2" s="1" t="s">
        <v>108</v>
      </c>
      <c r="Q2" s="1" t="s">
        <v>109</v>
      </c>
      <c r="R2" s="1" t="s">
        <v>110</v>
      </c>
      <c r="S2" s="1" t="s">
        <v>111</v>
      </c>
      <c r="T2" s="1" t="s">
        <v>112</v>
      </c>
      <c r="U2" s="1" t="s">
        <v>113</v>
      </c>
      <c r="V2" s="1" t="s">
        <v>114</v>
      </c>
    </row>
    <row r="3" s="1" customFormat="1" spans="1:22">
      <c r="A3" s="3">
        <v>999224412458714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98</v>
      </c>
      <c r="G3" s="1" t="s">
        <v>102</v>
      </c>
      <c r="H3" s="1" t="s">
        <v>103</v>
      </c>
      <c r="I3" s="1" t="s">
        <v>119</v>
      </c>
      <c r="J3" s="1" t="s">
        <v>30</v>
      </c>
      <c r="K3" s="1" t="s">
        <v>120</v>
      </c>
      <c r="L3" s="1" t="s">
        <v>120</v>
      </c>
      <c r="M3" s="1" t="s">
        <v>106</v>
      </c>
      <c r="N3" s="1" t="s">
        <v>106</v>
      </c>
      <c r="O3" s="1" t="s">
        <v>107</v>
      </c>
      <c r="P3" s="1" t="s">
        <v>108</v>
      </c>
      <c r="Q3" s="1" t="s">
        <v>109</v>
      </c>
      <c r="R3" s="1" t="s">
        <v>121</v>
      </c>
      <c r="S3" s="1" t="s">
        <v>111</v>
      </c>
      <c r="T3" s="1" t="s">
        <v>112</v>
      </c>
      <c r="U3" s="1" t="s">
        <v>122</v>
      </c>
      <c r="V3" s="1" t="s">
        <v>114</v>
      </c>
    </row>
    <row r="4" s="1" customFormat="1" spans="1:22">
      <c r="A4" s="3">
        <v>999224412034654</v>
      </c>
      <c r="B4" s="1" t="s">
        <v>115</v>
      </c>
      <c r="C4" s="1" t="s">
        <v>123</v>
      </c>
      <c r="D4" s="1" t="s">
        <v>124</v>
      </c>
      <c r="E4" s="1" t="s">
        <v>125</v>
      </c>
      <c r="F4" s="1" t="s">
        <v>98</v>
      </c>
      <c r="G4" s="1" t="s">
        <v>102</v>
      </c>
      <c r="H4" s="1" t="s">
        <v>103</v>
      </c>
      <c r="I4" s="1" t="s">
        <v>126</v>
      </c>
      <c r="J4" s="1" t="s">
        <v>30</v>
      </c>
      <c r="K4" s="1" t="s">
        <v>127</v>
      </c>
      <c r="L4" s="1" t="s">
        <v>127</v>
      </c>
      <c r="M4" s="1" t="s">
        <v>106</v>
      </c>
      <c r="N4" s="1" t="s">
        <v>106</v>
      </c>
      <c r="O4" s="1" t="s">
        <v>107</v>
      </c>
      <c r="P4" s="1" t="s">
        <v>108</v>
      </c>
      <c r="Q4" s="1" t="s">
        <v>109</v>
      </c>
      <c r="R4" s="1" t="s">
        <v>128</v>
      </c>
      <c r="S4" s="1" t="s">
        <v>111</v>
      </c>
      <c r="T4" s="1" t="s">
        <v>112</v>
      </c>
      <c r="U4" s="1" t="s">
        <v>122</v>
      </c>
      <c r="V4" s="1" t="s">
        <v>114</v>
      </c>
    </row>
    <row r="5" s="1" customFormat="1" spans="1:22">
      <c r="A5" s="3">
        <v>999224333581846</v>
      </c>
      <c r="B5" s="1" t="s">
        <v>129</v>
      </c>
      <c r="C5" s="1" t="s">
        <v>130</v>
      </c>
      <c r="D5" s="1" t="s">
        <v>131</v>
      </c>
      <c r="E5" s="1" t="s">
        <v>132</v>
      </c>
      <c r="F5" s="1" t="s">
        <v>98</v>
      </c>
      <c r="G5" s="1" t="s">
        <v>102</v>
      </c>
      <c r="H5" s="1" t="s">
        <v>103</v>
      </c>
      <c r="I5" s="1" t="s">
        <v>133</v>
      </c>
      <c r="J5" s="1" t="s">
        <v>30</v>
      </c>
      <c r="K5" s="1" t="s">
        <v>134</v>
      </c>
      <c r="L5" s="1" t="s">
        <v>134</v>
      </c>
      <c r="M5" s="1" t="s">
        <v>106</v>
      </c>
      <c r="N5" s="1" t="s">
        <v>106</v>
      </c>
      <c r="O5" s="1" t="s">
        <v>107</v>
      </c>
      <c r="P5" s="1" t="s">
        <v>108</v>
      </c>
      <c r="Q5" s="1" t="s">
        <v>109</v>
      </c>
      <c r="R5" s="1" t="s">
        <v>135</v>
      </c>
      <c r="S5" s="1" t="s">
        <v>111</v>
      </c>
      <c r="T5" s="1" t="s">
        <v>112</v>
      </c>
      <c r="U5" s="1" t="s">
        <v>122</v>
      </c>
      <c r="V5" s="1" t="s">
        <v>114</v>
      </c>
    </row>
    <row r="6" s="1" customFormat="1" spans="1:22">
      <c r="A6" s="3">
        <v>999223814494121</v>
      </c>
      <c r="B6" s="1" t="s">
        <v>136</v>
      </c>
      <c r="C6" s="1" t="s">
        <v>137</v>
      </c>
      <c r="D6" s="1" t="s">
        <v>138</v>
      </c>
      <c r="E6" s="1" t="s">
        <v>139</v>
      </c>
      <c r="F6" s="1" t="s">
        <v>115</v>
      </c>
      <c r="G6" s="1" t="s">
        <v>102</v>
      </c>
      <c r="H6" s="1" t="s">
        <v>103</v>
      </c>
      <c r="I6" s="1" t="s">
        <v>140</v>
      </c>
      <c r="J6" s="1" t="s">
        <v>30</v>
      </c>
      <c r="K6" s="1" t="s">
        <v>141</v>
      </c>
      <c r="L6" s="1" t="s">
        <v>141</v>
      </c>
      <c r="M6" s="1" t="s">
        <v>106</v>
      </c>
      <c r="N6" s="1" t="s">
        <v>106</v>
      </c>
      <c r="O6" s="1" t="s">
        <v>107</v>
      </c>
      <c r="P6" s="1" t="s">
        <v>108</v>
      </c>
      <c r="Q6" s="1" t="s">
        <v>109</v>
      </c>
      <c r="R6" s="1" t="s">
        <v>142</v>
      </c>
      <c r="S6" s="1" t="s">
        <v>111</v>
      </c>
      <c r="T6" s="1" t="s">
        <v>112</v>
      </c>
      <c r="U6" s="1" t="s">
        <v>113</v>
      </c>
      <c r="V6" s="1" t="s">
        <v>114</v>
      </c>
    </row>
    <row r="7" s="1" customFormat="1" spans="1:22">
      <c r="A7" s="3">
        <v>999223647020207</v>
      </c>
      <c r="B7" s="1" t="s">
        <v>143</v>
      </c>
      <c r="C7" s="1" t="s">
        <v>144</v>
      </c>
      <c r="D7" s="1" t="s">
        <v>145</v>
      </c>
      <c r="E7" s="1" t="s">
        <v>146</v>
      </c>
      <c r="F7" s="1" t="s">
        <v>98</v>
      </c>
      <c r="G7" s="1" t="s">
        <v>102</v>
      </c>
      <c r="H7" s="1" t="s">
        <v>103</v>
      </c>
      <c r="I7" s="1" t="s">
        <v>147</v>
      </c>
      <c r="J7" s="1" t="s">
        <v>30</v>
      </c>
      <c r="K7" s="1" t="s">
        <v>148</v>
      </c>
      <c r="L7" s="1" t="s">
        <v>148</v>
      </c>
      <c r="M7" s="1" t="s">
        <v>106</v>
      </c>
      <c r="N7" s="1" t="s">
        <v>106</v>
      </c>
      <c r="O7" s="1" t="s">
        <v>107</v>
      </c>
      <c r="P7" s="1" t="s">
        <v>108</v>
      </c>
      <c r="Q7" s="1" t="s">
        <v>109</v>
      </c>
      <c r="R7" s="1" t="s">
        <v>149</v>
      </c>
      <c r="S7" s="1" t="s">
        <v>111</v>
      </c>
      <c r="T7" s="1" t="s">
        <v>112</v>
      </c>
      <c r="U7" s="1" t="s">
        <v>113</v>
      </c>
      <c r="V7" s="1" t="s">
        <v>150</v>
      </c>
    </row>
    <row r="8" s="1" customFormat="1" spans="1:22">
      <c r="A8" s="3">
        <v>999222853760311</v>
      </c>
      <c r="B8" s="1" t="s">
        <v>151</v>
      </c>
      <c r="C8" s="1" t="s">
        <v>152</v>
      </c>
      <c r="D8" s="1" t="s">
        <v>153</v>
      </c>
      <c r="E8" s="1" t="s">
        <v>154</v>
      </c>
      <c r="F8" s="1" t="s">
        <v>98</v>
      </c>
      <c r="G8" s="1" t="s">
        <v>102</v>
      </c>
      <c r="H8" s="1" t="s">
        <v>103</v>
      </c>
      <c r="I8" s="1" t="s">
        <v>155</v>
      </c>
      <c r="J8" s="1" t="s">
        <v>30</v>
      </c>
      <c r="K8" s="1" t="s">
        <v>156</v>
      </c>
      <c r="L8" s="1" t="s">
        <v>156</v>
      </c>
      <c r="M8" s="1" t="s">
        <v>106</v>
      </c>
      <c r="N8" s="1" t="s">
        <v>106</v>
      </c>
      <c r="O8" s="1" t="s">
        <v>107</v>
      </c>
      <c r="P8" s="1" t="s">
        <v>108</v>
      </c>
      <c r="Q8" s="1" t="s">
        <v>109</v>
      </c>
      <c r="R8" s="1" t="s">
        <v>157</v>
      </c>
      <c r="S8" s="1" t="s">
        <v>111</v>
      </c>
      <c r="T8" s="1" t="s">
        <v>112</v>
      </c>
      <c r="U8" s="1" t="s">
        <v>122</v>
      </c>
      <c r="V8" s="1" t="s">
        <v>158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2023-05-31T02:23:07Z</dcterms:created>
  <dcterms:modified xsi:type="dcterms:W3CDTF">2023-05-31T02:31:38Z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3B47EB76BADC41608E597B61ACADE8A7_12</vt:lpwstr>
  </property>
  <property fmtid="{D5CDD505-2E9C-101B-9397-08002B2CF9AE}" pid="3" name="KSOProductBuildVer">
    <vt:lpwstr>2052-11.1.0.14309</vt:lpwstr>
  </property>
</Properties>
</file>